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codeName="ThisWorkbook"/>
  <mc:AlternateContent xmlns:mc="http://schemas.openxmlformats.org/markup-compatibility/2006">
    <mc:Choice Requires="x15">
      <x15ac:absPath xmlns:x15ac="http://schemas.microsoft.com/office/spreadsheetml/2010/11/ac" url="/Users/samsonkendall/Desktop/FUSIC HD/FUSIC HD Reporting forms NEW/"/>
    </mc:Choice>
  </mc:AlternateContent>
  <xr:revisionPtr revIDLastSave="0" documentId="13_ncr:1_{6AEA9C05-3829-B14E-BD70-485C027B9CEE}" xr6:coauthVersionLast="47" xr6:coauthVersionMax="47" xr10:uidLastSave="{00000000-0000-0000-0000-000000000000}"/>
  <bookViews>
    <workbookView xWindow="0" yWindow="500" windowWidth="28800" windowHeight="16580" activeTab="1" xr2:uid="{00000000-000D-0000-FFFF-FFFF00000000}"/>
  </bookViews>
  <sheets>
    <sheet name="Quick Input" sheetId="4" r:id="rId1"/>
    <sheet name="FUSIC HD Report" sheetId="1" r:id="rId2"/>
  </sheets>
  <externalReferences>
    <externalReference r:id="rId3"/>
  </externalReferences>
  <definedNames>
    <definedName name="EDEC_Selections">'[1]EDEC Report'!$R$15,'[1]EDEC Report'!$T$20,'[1]EDEC Report'!$U$20,'[1]EDEC Report'!$V$24,'[1]EDEC Report'!$V$26,'[1]EDEC Report'!$V$31,'[1]EDEC Report'!$V$37,'[1]EDEC Report'!$V$41,'[1]EDEC Report'!$V$45,'[1]EDEC Report'!$V$48,'[1]EDEC Report'!$V$51,'[1]EDEC Report'!$V$54,'[1]EDEC Report'!$V$56,'[1]EDEC Report'!$V$58</definedName>
    <definedName name="Full_Report_Selections">'[1]Full CCE Report'!$L$16,'[1]Full CCE Report'!$L$18,'[1]Full CCE Report'!$L$22,'[1]Full CCE Report'!$L$25,'[1]Full CCE Report'!$L$28,'[1]Full CCE Report'!$L$31,'[1]Full CCE Report'!$L$34,'[1]Full CCE Report'!$L$37,'[1]Full CCE Report'!$L$40,'[1]Full CCE Report'!$L$43,'[1]Full CCE Report'!$L$46,'[1]Full CCE Report'!$L$49,'[1]Full CCE Report'!$N$13,'[1]Full CCE Report'!$N$14</definedName>
    <definedName name="rAnswers">#REF!</definedName>
    <definedName name="rBenAnn">#REF!</definedName>
    <definedName name="rBenOT">#REF!</definedName>
    <definedName name="rBenTotal">#REF!</definedName>
    <definedName name="rCostsAnn">#REF!</definedName>
    <definedName name="rCostsOT">#REF!</definedName>
    <definedName name="rCostsTotal">#REF!</definedName>
    <definedName name="rFeatureCt">#REF!</definedName>
    <definedName name="rList">#REF!</definedName>
    <definedName name="rNetBen">#REF!</definedName>
    <definedName name="rpt_ChartSource">#REF!</definedName>
    <definedName name="rpt_CustomerName">#REF!</definedName>
    <definedName name="rpt_Features_img">#REF!</definedName>
    <definedName name="rpt_ROISumTable">#REF!</definedName>
    <definedName name="rpt_ScopeList">#REF!</definedName>
    <definedName name="rpt_TextSummary">#REF!</definedName>
    <definedName name="rROI">#REF!</definedName>
    <definedName name="rUsers">#REF!</definedName>
    <definedName name="rYea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2" i="1" l="1"/>
  <c r="C33" i="4"/>
  <c r="F26" i="1" s="1"/>
  <c r="G49" i="1"/>
  <c r="H62" i="1"/>
  <c r="D62" i="1"/>
  <c r="C61" i="1"/>
  <c r="C20" i="1"/>
  <c r="E19" i="1"/>
  <c r="E18" i="1"/>
  <c r="C34" i="1"/>
  <c r="E20" i="1" l="1"/>
  <c r="C41" i="1"/>
  <c r="C44" i="1"/>
  <c r="C42" i="1"/>
  <c r="G48" i="1"/>
  <c r="F24" i="1"/>
  <c r="F25" i="1" l="1"/>
  <c r="G34" i="1"/>
  <c r="F41" i="1"/>
  <c r="F40" i="1"/>
  <c r="C35" i="1"/>
  <c r="F42" i="1"/>
  <c r="E31" i="1"/>
  <c r="I42" i="1" s="1"/>
  <c r="D57" i="1"/>
  <c r="C21" i="1"/>
  <c r="C33" i="1"/>
  <c r="C32" i="1"/>
  <c r="E16" i="1"/>
  <c r="G33" i="1"/>
  <c r="C17" i="1"/>
  <c r="C16" i="1"/>
  <c r="G16" i="1"/>
  <c r="C36" i="1" l="1"/>
  <c r="E30" i="1" s="1"/>
  <c r="G50" i="1"/>
  <c r="I40" i="1"/>
  <c r="E29" i="1"/>
  <c r="C19" i="1"/>
  <c r="I3" i="1"/>
  <c r="I12" i="1"/>
  <c r="D22" i="1" l="1"/>
  <c r="E22" i="1"/>
  <c r="H63" i="1"/>
  <c r="E8" i="1"/>
  <c r="C14" i="1" s="1"/>
  <c r="F22" i="1" s="1"/>
  <c r="I7" i="1"/>
  <c r="B7" i="1"/>
  <c r="C23" i="1"/>
  <c r="I8" i="1"/>
  <c r="C24" i="1" l="1"/>
</calcChain>
</file>

<file path=xl/sharedStrings.xml><?xml version="1.0" encoding="utf-8"?>
<sst xmlns="http://schemas.openxmlformats.org/spreadsheetml/2006/main" count="242" uniqueCount="215">
  <si>
    <t>Patient History (background, Dx)</t>
  </si>
  <si>
    <t>Date</t>
  </si>
  <si>
    <t>Indication for scan</t>
  </si>
  <si>
    <t>Time (24h)</t>
  </si>
  <si>
    <t>Patient Name</t>
  </si>
  <si>
    <t>Operator name</t>
  </si>
  <si>
    <t>Supervisor (if not independent)</t>
  </si>
  <si>
    <t>Height</t>
  </si>
  <si>
    <t>DOB</t>
  </si>
  <si>
    <t>Operator Accreditation?</t>
  </si>
  <si>
    <t>Weight</t>
  </si>
  <si>
    <t>Age</t>
  </si>
  <si>
    <t>BSA</t>
  </si>
  <si>
    <t>Images Stored?</t>
  </si>
  <si>
    <t>BMI</t>
  </si>
  <si>
    <t>Hosp No.</t>
  </si>
  <si>
    <t>CVS Drugs</t>
  </si>
  <si>
    <t>Drug</t>
  </si>
  <si>
    <t>Dose</t>
  </si>
  <si>
    <t>HR</t>
  </si>
  <si>
    <t>Ventilation settings</t>
  </si>
  <si>
    <t>SBP</t>
  </si>
  <si>
    <t>DBP</t>
  </si>
  <si>
    <t>MAP</t>
  </si>
  <si>
    <t>CVP</t>
  </si>
  <si>
    <t>Rhythm</t>
  </si>
  <si>
    <t>LEFT VENTIRCLE</t>
  </si>
  <si>
    <t>Systolic Function</t>
  </si>
  <si>
    <t>Visual EF</t>
  </si>
  <si>
    <t>Septal LV S’</t>
  </si>
  <si>
    <t>Lateral LV S’</t>
  </si>
  <si>
    <t>VTI and CO</t>
  </si>
  <si>
    <t>LEFT ATRIAL PRESSURE</t>
  </si>
  <si>
    <t>Lungs</t>
  </si>
  <si>
    <t>B-lines?</t>
  </si>
  <si>
    <t>Pleural Effusions?</t>
  </si>
  <si>
    <t>MV PW Doppler</t>
  </si>
  <si>
    <t>E Velocity</t>
  </si>
  <si>
    <t>Probability of raised Left Atrial Pressure (LAP)</t>
  </si>
  <si>
    <t>A Velocity</t>
  </si>
  <si>
    <t>E/A Ratio</t>
  </si>
  <si>
    <t>LV Tissue Doppler (TDI)</t>
  </si>
  <si>
    <t>e’ average</t>
  </si>
  <si>
    <t>Overall risk of Raised LAP?</t>
  </si>
  <si>
    <t>RIGHT HEART</t>
  </si>
  <si>
    <t>RV Size (End Diastole)</t>
  </si>
  <si>
    <t>RV Systolic Function</t>
  </si>
  <si>
    <t>LV/RV Septum interdependance</t>
  </si>
  <si>
    <t>VALVES</t>
  </si>
  <si>
    <t>Valve</t>
  </si>
  <si>
    <t>Regurgitation on colour Doppler?</t>
  </si>
  <si>
    <t>Aortic Measurements</t>
  </si>
  <si>
    <t>Features of SAM?</t>
  </si>
  <si>
    <t>Aortic</t>
  </si>
  <si>
    <t>V1: AV VMax (CW)</t>
  </si>
  <si>
    <t>Mitral</t>
  </si>
  <si>
    <t>V2: LVOT Vmax (PW)</t>
  </si>
  <si>
    <t>Tricuspid</t>
  </si>
  <si>
    <t>High LVOT velocity and Turbulence</t>
  </si>
  <si>
    <t>Pulmonary</t>
  </si>
  <si>
    <t>PERICARDIUM</t>
  </si>
  <si>
    <t>Effusion location</t>
  </si>
  <si>
    <t>Effusion Size? (mm)</t>
  </si>
  <si>
    <t>Appearance</t>
  </si>
  <si>
    <t>Any features of Tamponade?</t>
  </si>
  <si>
    <t>AORTA</t>
  </si>
  <si>
    <t>LOCATION OF AORTA VISUALISED:</t>
  </si>
  <si>
    <t>Root (PSLAX)</t>
  </si>
  <si>
    <t>Ascending (Mod PSLAX)</t>
  </si>
  <si>
    <t>Arch (Supra-sternal)</t>
  </si>
  <si>
    <t>Descending (A2C)</t>
  </si>
  <si>
    <t>Abdominal</t>
  </si>
  <si>
    <t>Diameter (mm)</t>
  </si>
  <si>
    <t>Dissection Flap?</t>
  </si>
  <si>
    <t>Colour flow pattern?</t>
  </si>
  <si>
    <t>VEINS</t>
  </si>
  <si>
    <t>IVC</t>
  </si>
  <si>
    <t>Hepatic Vein</t>
  </si>
  <si>
    <t>Portal Vein</t>
  </si>
  <si>
    <t>Renal Interlobular Vein</t>
  </si>
  <si>
    <t>SUMMARY</t>
  </si>
  <si>
    <t>FUSIC HD Question</t>
  </si>
  <si>
    <t>Yes/No?</t>
  </si>
  <si>
    <t>Details (free text)</t>
  </si>
  <si>
    <t>Recommendations (free text)</t>
  </si>
  <si>
    <t>1. Is the Stroke Volume Abnormal?</t>
  </si>
  <si>
    <t>3. Is the Aorta Abnormal</t>
  </si>
  <si>
    <t>4. Is the Aortic Valve, Mitral Valve or Tricuspid Valve Severely Abnormal</t>
  </si>
  <si>
    <t>5. Is there Systolic Anterior Motion of the Mitral Valve</t>
  </si>
  <si>
    <t>6. Is there a Regional Wall Motion Abnormality</t>
  </si>
  <si>
    <t>7.  Are there features of raised Left Atrial Pressure</t>
  </si>
  <si>
    <t>9. Are there Features of Tamponade</t>
  </si>
  <si>
    <t>10. Is there venous congestion</t>
  </si>
  <si>
    <t>For feedback on this reporting form, please email samsonkendall@gmail.com</t>
  </si>
  <si>
    <t>Image Quality?</t>
  </si>
  <si>
    <t>Dataset complete?</t>
  </si>
  <si>
    <t>Patient IBW</t>
  </si>
  <si>
    <t>Tidal volume</t>
  </si>
  <si>
    <t>Respiratory effort?</t>
  </si>
  <si>
    <t>Renal Interlobular Artery diastolic Peak Velocity</t>
  </si>
  <si>
    <t>Renal Interlobular Artery Systolic Peak Velocity</t>
  </si>
  <si>
    <t>Tidal Volume ml/kg</t>
  </si>
  <si>
    <r>
      <t>RVOT Proximal Diameter</t>
    </r>
    <r>
      <rPr>
        <i/>
        <sz val="8"/>
        <color indexed="13"/>
        <rFont val="Carlito"/>
      </rPr>
      <t xml:space="preserve"> (visual)</t>
    </r>
  </si>
  <si>
    <r>
      <t xml:space="preserve">RV:LV area Ratio </t>
    </r>
    <r>
      <rPr>
        <i/>
        <sz val="8"/>
        <color indexed="13"/>
        <rFont val="Carlito"/>
      </rPr>
      <t>(visual)</t>
    </r>
  </si>
  <si>
    <r>
      <rPr>
        <b/>
        <sz val="8"/>
        <color indexed="8"/>
        <rFont val="Calibri"/>
        <family val="2"/>
      </rPr>
      <t>Pericardial</t>
    </r>
    <r>
      <rPr>
        <sz val="8"/>
        <color indexed="8"/>
        <rFont val="Calibri"/>
        <family val="2"/>
      </rPr>
      <t xml:space="preserve"> Effusion present?</t>
    </r>
  </si>
  <si>
    <t>FOCUSED ULTRASOUND FOR INTENSIVE CARE HAEMODYNAMICS ("FUSIC HD") REPORTING FORM</t>
  </si>
  <si>
    <t>Atrial Septal deviation throughout cardiac cycle ? (visual assessment)</t>
  </si>
  <si>
    <t>Opening?</t>
  </si>
  <si>
    <t>Mitral Regurg with posterior directed Jet?</t>
  </si>
  <si>
    <t>Leaflets directed to LVOT mid-late systole?</t>
  </si>
  <si>
    <t>Estimated PASP (CVP + TR Gradient)</t>
  </si>
  <si>
    <r>
      <t xml:space="preserve">Frac. Shortening </t>
    </r>
    <r>
      <rPr>
        <i/>
        <sz val="8"/>
        <color rgb="FF848484"/>
        <rFont val="Calibri"/>
        <family val="2"/>
      </rPr>
      <t>(impaired &lt;25%, severe &lt;15%)</t>
    </r>
  </si>
  <si>
    <t>Visual RV Systolic Function (Longitudinal and Radial)</t>
  </si>
  <si>
    <t>Comments? Free text</t>
  </si>
  <si>
    <t>Thin, Thick, Calcified or Masses or Prosthetic/ Mechanical?</t>
  </si>
  <si>
    <t>LV size in End Diastole and Systole</t>
  </si>
  <si>
    <r>
      <t xml:space="preserve">Diameter mm (end-systole, PLAX) </t>
    </r>
    <r>
      <rPr>
        <sz val="8"/>
        <color indexed="19"/>
        <rFont val="Calibri"/>
        <family val="2"/>
      </rPr>
      <t>(&lt;45mm ♀ , &lt;50mm ♂)</t>
    </r>
  </si>
  <si>
    <t>Basal Segments RWMAs:</t>
  </si>
  <si>
    <t>Mid segments RWMAs:</t>
  </si>
  <si>
    <t>Apical segments RWMAs:</t>
  </si>
  <si>
    <t>VExUS C Grade</t>
  </si>
  <si>
    <t>Renal Artery Restrictive Index (RRI)</t>
  </si>
  <si>
    <t>Flattening associated with CV or Resp Cycle?</t>
  </si>
  <si>
    <t>If associated with CV cycle, please elaborate…</t>
  </si>
  <si>
    <t>Septal Shape?</t>
  </si>
  <si>
    <t>Quick Data Input - Common Measurements in Order of Imaging</t>
  </si>
  <si>
    <t>LVIDd</t>
  </si>
  <si>
    <t>cm</t>
  </si>
  <si>
    <t>Units will be automatically applied in the relevant sections &amp; report.</t>
  </si>
  <si>
    <t>LVPWd</t>
  </si>
  <si>
    <t>LVIDs</t>
  </si>
  <si>
    <t>cm/s</t>
  </si>
  <si>
    <t>MV Peak E Vel</t>
  </si>
  <si>
    <t>MV Peak A Vel</t>
  </si>
  <si>
    <t>Lat E'</t>
  </si>
  <si>
    <t>Lat S'</t>
  </si>
  <si>
    <t>Sep E'</t>
  </si>
  <si>
    <t>Sep S'</t>
  </si>
  <si>
    <t>ml</t>
  </si>
  <si>
    <t>TAPSE</t>
  </si>
  <si>
    <t>RV S'</t>
  </si>
  <si>
    <t>mm</t>
  </si>
  <si>
    <t>MAPSE Lateral</t>
  </si>
  <si>
    <t>LA Area (A4C)</t>
  </si>
  <si>
    <t>LA Diam (End Systole)</t>
  </si>
  <si>
    <t>Feature 1: Average E/e’</t>
  </si>
  <si>
    <t>Feature 2: TRVmax (m/s)</t>
  </si>
  <si>
    <t>Feature 3: LA Size</t>
  </si>
  <si>
    <t>Visual Assesment of LA</t>
  </si>
  <si>
    <r>
      <t xml:space="preserve">Area cm² (end-systole, A4C) </t>
    </r>
    <r>
      <rPr>
        <sz val="8"/>
        <color indexed="19"/>
        <rFont val="Calibri"/>
        <family val="2"/>
      </rPr>
      <t>(normal &lt; 22cm²)</t>
    </r>
  </si>
  <si>
    <t>8. b) Are there features of Raised Pulmonary Artery Pressure</t>
  </si>
  <si>
    <t>8. a) Are there features of RV impairment</t>
  </si>
  <si>
    <t>Asc Ao Diam (PLAX)</t>
  </si>
  <si>
    <t>TR Vmax (RV inflow)</t>
  </si>
  <si>
    <t>IVSd (PLAX)</t>
  </si>
  <si>
    <t>RVOT Diam (PLAX or PSAX)</t>
  </si>
  <si>
    <t>RVOT VTI (PLAX RV outflow or PSAX)</t>
  </si>
  <si>
    <t>Is LV Hypertrophy present?</t>
  </si>
  <si>
    <t>RV Basal Diameter</t>
  </si>
  <si>
    <t>m/s</t>
  </si>
  <si>
    <r>
      <t>RV Free Wall thickness (SX)</t>
    </r>
    <r>
      <rPr>
        <i/>
        <sz val="8"/>
        <color theme="0" tint="-0.34998626667073579"/>
        <rFont val="Calibri"/>
        <family val="2"/>
      </rPr>
      <t xml:space="preserve"> (Normal &lt; 5mm)</t>
    </r>
  </si>
  <si>
    <t>RV Free Wall (SX)</t>
  </si>
  <si>
    <r>
      <rPr>
        <sz val="8"/>
        <color theme="0" tint="-0.34998626667073579"/>
        <rFont val="Calibri"/>
        <family val="2"/>
      </rPr>
      <t xml:space="preserve">RVOT VTI </t>
    </r>
    <r>
      <rPr>
        <i/>
        <sz val="8"/>
        <color theme="0" tint="-0.34998626667073579"/>
        <rFont val="Calibri"/>
        <family val="2"/>
      </rPr>
      <t>(12-16cm)</t>
    </r>
    <r>
      <rPr>
        <sz val="8"/>
        <color indexed="8"/>
        <rFont val="Calibri"/>
        <family val="2"/>
      </rPr>
      <t xml:space="preserve">  </t>
    </r>
    <r>
      <rPr>
        <i/>
        <sz val="8"/>
        <color rgb="FF0070C0"/>
        <rFont val="Calibri"/>
        <family val="2"/>
      </rPr>
      <t>(Optional - not in HD dataset)</t>
    </r>
  </si>
  <si>
    <t>? Passive Leg raise</t>
  </si>
  <si>
    <t>? Ionotrope</t>
  </si>
  <si>
    <t>? Fluid bolus (_ml)</t>
  </si>
  <si>
    <t>Effects of any Interventions on cardiac output/VTI</t>
  </si>
  <si>
    <r>
      <t xml:space="preserve">MAPSE </t>
    </r>
    <r>
      <rPr>
        <i/>
        <sz val="8"/>
        <color theme="0" tint="-0.499984740745262"/>
        <rFont val="Calibri"/>
        <family val="2"/>
      </rPr>
      <t>(Normal &gt;12mm)</t>
    </r>
  </si>
  <si>
    <r>
      <t>IVC Diameter</t>
    </r>
    <r>
      <rPr>
        <sz val="8"/>
        <color theme="0" tint="-0.249977111117893"/>
        <rFont val="Calibri"/>
        <family val="2"/>
      </rPr>
      <t xml:space="preserve"> </t>
    </r>
    <r>
      <rPr>
        <i/>
        <sz val="8"/>
        <color theme="0" tint="-0.34998626667073579"/>
        <rFont val="Calibri"/>
        <family val="2"/>
      </rPr>
      <t>(Normal  = &lt;21mm)</t>
    </r>
  </si>
  <si>
    <t>2. Is the Stroke volume responsive to Ionotropes or Preload (i.e Vasopressors &amp;/or Fluid)?</t>
  </si>
  <si>
    <t>…</t>
  </si>
  <si>
    <t>LVOT Diam (PLAX, mid-systole)</t>
  </si>
  <si>
    <r>
      <t xml:space="preserve">End Exp LVOT VTI </t>
    </r>
    <r>
      <rPr>
        <b/>
        <sz val="8"/>
        <color rgb="FF000000"/>
        <rFont val="Calibri"/>
        <family val="2"/>
      </rPr>
      <t>Pre</t>
    </r>
    <r>
      <rPr>
        <sz val="8"/>
        <color rgb="FF000000"/>
        <rFont val="Calibri"/>
        <family val="2"/>
      </rPr>
      <t xml:space="preserve"> intervention</t>
    </r>
  </si>
  <si>
    <r>
      <t xml:space="preserve">End Exp LVOT VTI </t>
    </r>
    <r>
      <rPr>
        <b/>
        <sz val="8"/>
        <color rgb="FF000000"/>
        <rFont val="Calibri"/>
        <family val="2"/>
      </rPr>
      <t>Post</t>
    </r>
    <r>
      <rPr>
        <sz val="8"/>
        <color indexed="8"/>
        <rFont val="Calibri"/>
        <family val="2"/>
      </rPr>
      <t xml:space="preserve"> intervention</t>
    </r>
  </si>
  <si>
    <t>IVC diameter</t>
  </si>
  <si>
    <t>Sex assigned at birth</t>
  </si>
  <si>
    <t>Gender identity</t>
  </si>
  <si>
    <t>Sex and Gender</t>
  </si>
  <si>
    <t>Ventilatory Mode</t>
  </si>
  <si>
    <t>Are RWMA present and are they in the distribution of coronary supply?</t>
  </si>
  <si>
    <r>
      <t xml:space="preserve">LVOT VTI  </t>
    </r>
    <r>
      <rPr>
        <b/>
        <sz val="8"/>
        <color rgb="FF000000"/>
        <rFont val="Calibri"/>
        <family val="2"/>
      </rPr>
      <t xml:space="preserve">end expiration </t>
    </r>
    <r>
      <rPr>
        <i/>
        <sz val="8"/>
        <color theme="0" tint="-0.34998626667073579"/>
        <rFont val="Calibri"/>
        <family val="2"/>
      </rPr>
      <t>(18-22cm)</t>
    </r>
  </si>
  <si>
    <t>LVOT VTI (end expiration)</t>
  </si>
  <si>
    <t>LVOT VTI (end inspiration - for fluid responsiveness)</t>
  </si>
  <si>
    <r>
      <t xml:space="preserve">LVOT VTI </t>
    </r>
    <r>
      <rPr>
        <b/>
        <sz val="8"/>
        <color rgb="FF000000"/>
        <rFont val="Calibri"/>
        <family val="2"/>
      </rPr>
      <t>end inspiration</t>
    </r>
  </si>
  <si>
    <r>
      <t xml:space="preserve">LVOT </t>
    </r>
    <r>
      <rPr>
        <b/>
        <sz val="8"/>
        <color rgb="FF000000"/>
        <rFont val="Calibri"/>
        <family val="2"/>
      </rPr>
      <t>VTI</t>
    </r>
    <r>
      <rPr>
        <sz val="8"/>
        <color indexed="8"/>
        <rFont val="Calibri"/>
        <family val="2"/>
      </rPr>
      <t xml:space="preserve"> % Δ with respiration (Max vs Min)</t>
    </r>
    <r>
      <rPr>
        <sz val="8"/>
        <color theme="0" tint="-0.249977111117893"/>
        <rFont val="Calibri"/>
        <family val="2"/>
      </rPr>
      <t xml:space="preserve"> </t>
    </r>
    <r>
      <rPr>
        <i/>
        <sz val="8"/>
        <color theme="0" tint="-0.499984740745262"/>
        <rFont val="Calibri"/>
        <family val="2"/>
      </rPr>
      <t>(&gt;14% = likely preload responsive, &lt;12% unlikely responsive)</t>
    </r>
  </si>
  <si>
    <r>
      <rPr>
        <b/>
        <sz val="8"/>
        <color rgb="FF000000"/>
        <rFont val="Calibri"/>
        <family val="2"/>
      </rPr>
      <t>VTI % Δ with respiratio</t>
    </r>
    <r>
      <rPr>
        <sz val="8"/>
        <color indexed="8"/>
        <rFont val="Calibri"/>
        <family val="2"/>
      </rPr>
      <t xml:space="preserve">n: </t>
    </r>
    <r>
      <rPr>
        <i/>
        <sz val="8"/>
        <color rgb="FF000000"/>
        <rFont val="Calibri"/>
        <family val="2"/>
      </rPr>
      <t>are the following preconditions met to use this to assess preload responsiveness?</t>
    </r>
    <r>
      <rPr>
        <i/>
        <sz val="8"/>
        <color rgb="FF0070C0"/>
        <rFont val="Calibri"/>
        <family val="2"/>
      </rPr>
      <t xml:space="preserve"> (</t>
    </r>
    <r>
      <rPr>
        <b/>
        <i/>
        <sz val="8"/>
        <color rgb="FF0070C0"/>
        <rFont val="Calibri"/>
        <family val="2"/>
      </rPr>
      <t>only validated if all six preconditions met</t>
    </r>
    <r>
      <rPr>
        <i/>
        <sz val="8"/>
        <color rgb="FF0070C0"/>
        <rFont val="Calibri"/>
        <family val="2"/>
      </rPr>
      <t>)</t>
    </r>
  </si>
  <si>
    <t>Does echo suggest preload responsiveness?</t>
  </si>
  <si>
    <t>LVOT Vmax (end expiration)</t>
  </si>
  <si>
    <t>AV Vmax (end expiration)</t>
  </si>
  <si>
    <t>LVOT Vmax (end inspiration - for fluid responsiveness)</t>
  </si>
  <si>
    <r>
      <rPr>
        <sz val="14"/>
        <color theme="1"/>
        <rFont val="Helvetica"/>
        <family val="2"/>
      </rPr>
      <t xml:space="preserve"> </t>
    </r>
    <r>
      <rPr>
        <b/>
        <sz val="14"/>
        <color theme="1"/>
        <rFont val="Helvetica"/>
        <family val="2"/>
      </rPr>
      <t>Only</t>
    </r>
    <r>
      <rPr>
        <sz val="14"/>
        <color theme="1"/>
        <rFont val="Helvetica"/>
        <family val="2"/>
      </rPr>
      <t xml:space="preserve"> include </t>
    </r>
    <r>
      <rPr>
        <b/>
        <sz val="14"/>
        <color theme="1"/>
        <rFont val="Helvetica"/>
        <family val="2"/>
      </rPr>
      <t>end inspiratory</t>
    </r>
    <r>
      <rPr>
        <sz val="14"/>
        <color theme="1"/>
        <rFont val="Helvetica"/>
        <family val="2"/>
      </rPr>
      <t xml:space="preserve"> measurements if wanting to predict preload responsivness </t>
    </r>
    <r>
      <rPr>
        <b/>
        <sz val="14"/>
        <color theme="1"/>
        <rFont val="Helvetica"/>
        <family val="2"/>
      </rPr>
      <t>and if validated</t>
    </r>
  </si>
  <si>
    <r>
      <rPr>
        <sz val="8"/>
        <color rgb="FF000000"/>
        <rFont val="Calibri"/>
        <family val="2"/>
      </rPr>
      <t>Preload responsiveness</t>
    </r>
    <r>
      <rPr>
        <sz val="8"/>
        <color indexed="8"/>
        <rFont val="Calibri"/>
        <family val="2"/>
      </rPr>
      <t xml:space="preserve"> (see  right for details of assessment)</t>
    </r>
  </si>
  <si>
    <r>
      <rPr>
        <sz val="8"/>
        <color rgb="FF000000"/>
        <rFont val="Calibri"/>
        <family val="2"/>
      </rPr>
      <t xml:space="preserve">LVOT </t>
    </r>
    <r>
      <rPr>
        <b/>
        <sz val="8"/>
        <color rgb="FF000000"/>
        <rFont val="Calibri"/>
        <family val="2"/>
      </rPr>
      <t>Vmax</t>
    </r>
    <r>
      <rPr>
        <sz val="8"/>
        <color rgb="FF000000"/>
        <rFont val="Calibri"/>
        <family val="2"/>
      </rPr>
      <t xml:space="preserve"> % Δ with respiration (Vmax Max vs Min) </t>
    </r>
    <r>
      <rPr>
        <i/>
        <sz val="8"/>
        <color theme="0" tint="-0.499984740745262"/>
        <rFont val="Calibri"/>
        <family val="2"/>
      </rPr>
      <t>(&gt;12% likely preload responsive)</t>
    </r>
  </si>
  <si>
    <r>
      <t xml:space="preserve">PEEP </t>
    </r>
    <r>
      <rPr>
        <sz val="8"/>
        <color theme="0" tint="-0.499984740745262"/>
        <rFont val="Calibri"/>
        <family val="2"/>
      </rPr>
      <t>(cmH2O)</t>
    </r>
  </si>
  <si>
    <r>
      <t xml:space="preserve">Pplat </t>
    </r>
    <r>
      <rPr>
        <sz val="8"/>
        <color theme="0" tint="-0.499984740745262"/>
        <rFont val="Calibri"/>
        <family val="2"/>
      </rPr>
      <t>(cmH2O)</t>
    </r>
  </si>
  <si>
    <r>
      <t xml:space="preserve">LV S’ Mean </t>
    </r>
    <r>
      <rPr>
        <i/>
        <sz val="8"/>
        <color theme="0" tint="-0.499984740745262"/>
        <rFont val="Calibri"/>
        <family val="2"/>
      </rPr>
      <t>(&lt;7cm/s = impaired)</t>
    </r>
  </si>
  <si>
    <r>
      <t>LVID</t>
    </r>
    <r>
      <rPr>
        <b/>
        <sz val="8"/>
        <color rgb="FF000000"/>
        <rFont val="Calibri"/>
        <family val="2"/>
      </rPr>
      <t xml:space="preserve">s </t>
    </r>
    <r>
      <rPr>
        <i/>
        <sz val="8"/>
        <color theme="0" tint="-0.34998626667073579"/>
        <rFont val="Calibri"/>
        <family val="2"/>
      </rPr>
      <t>(20-37mm ♀,   22-41 mm♂)</t>
    </r>
  </si>
  <si>
    <r>
      <t>LVID</t>
    </r>
    <r>
      <rPr>
        <b/>
        <sz val="8"/>
        <color rgb="FF000000"/>
        <rFont val="Calibri"/>
        <family val="2"/>
      </rPr>
      <t>d</t>
    </r>
    <r>
      <rPr>
        <sz val="8"/>
        <color indexed="19"/>
        <rFont val="Calibri"/>
        <family val="2"/>
      </rPr>
      <t xml:space="preserve"> </t>
    </r>
    <r>
      <rPr>
        <i/>
        <sz val="8"/>
        <color rgb="FF848484"/>
        <rFont val="Calibri"/>
        <family val="2"/>
      </rPr>
      <t>Normal: (&lt;50♀, &lt;55♂) Severe: (&gt;60♀ &gt;65♂)</t>
    </r>
  </si>
  <si>
    <r>
      <t>LVPW</t>
    </r>
    <r>
      <rPr>
        <b/>
        <sz val="8"/>
        <color rgb="FF000000"/>
        <rFont val="Calibri"/>
        <family val="2"/>
      </rPr>
      <t>d</t>
    </r>
    <r>
      <rPr>
        <sz val="8"/>
        <color indexed="8"/>
        <rFont val="Calibri"/>
        <family val="2"/>
      </rPr>
      <t xml:space="preserve"> </t>
    </r>
    <r>
      <rPr>
        <i/>
        <sz val="8"/>
        <color rgb="FF848484"/>
        <rFont val="Calibri"/>
        <family val="2"/>
      </rPr>
      <t>(5-11mm)</t>
    </r>
  </si>
  <si>
    <r>
      <t>IVS</t>
    </r>
    <r>
      <rPr>
        <b/>
        <sz val="8"/>
        <color rgb="FF000000"/>
        <rFont val="Calibri"/>
        <family val="2"/>
      </rPr>
      <t>d</t>
    </r>
    <r>
      <rPr>
        <sz val="8"/>
        <color indexed="8"/>
        <rFont val="Calibri"/>
        <family val="2"/>
      </rPr>
      <t xml:space="preserve"> </t>
    </r>
    <r>
      <rPr>
        <i/>
        <sz val="8"/>
        <color rgb="FF848484"/>
        <rFont val="Calibri"/>
        <family val="2"/>
      </rPr>
      <t>(5-11mm)</t>
    </r>
  </si>
  <si>
    <r>
      <t xml:space="preserve">LVOT Diameter mid-systole </t>
    </r>
    <r>
      <rPr>
        <i/>
        <sz val="8"/>
        <color theme="0" tint="-0.34998626667073579"/>
        <rFont val="Calibri"/>
        <family val="2"/>
      </rPr>
      <t>(♀17-23 mm, ♂18-27mm)</t>
    </r>
  </si>
  <si>
    <r>
      <t xml:space="preserve">Stroke Volume </t>
    </r>
    <r>
      <rPr>
        <i/>
        <sz val="8"/>
        <color rgb="FF929292"/>
        <rFont val="Calibri"/>
        <family val="2"/>
      </rPr>
      <t>(&gt;60ml)</t>
    </r>
  </si>
  <si>
    <r>
      <t>Cardiac Output</t>
    </r>
    <r>
      <rPr>
        <i/>
        <sz val="8"/>
        <color indexed="8"/>
        <rFont val="Calibri"/>
        <family val="2"/>
      </rPr>
      <t xml:space="preserve"> </t>
    </r>
    <r>
      <rPr>
        <i/>
        <sz val="8"/>
        <color indexed="19"/>
        <rFont val="Calibri"/>
        <family val="2"/>
      </rPr>
      <t>(&gt;4L/min)</t>
    </r>
  </si>
  <si>
    <r>
      <t>RV S’</t>
    </r>
    <r>
      <rPr>
        <i/>
        <sz val="8"/>
        <color indexed="8"/>
        <rFont val="Calibri"/>
        <family val="2"/>
      </rPr>
      <t xml:space="preserve"> </t>
    </r>
    <r>
      <rPr>
        <i/>
        <sz val="8"/>
        <color indexed="19"/>
        <rFont val="Calibri"/>
        <family val="2"/>
      </rPr>
      <t>(Normal ≧ 9 cm/s)</t>
    </r>
  </si>
  <si>
    <r>
      <t xml:space="preserve">TAPSE </t>
    </r>
    <r>
      <rPr>
        <i/>
        <sz val="8"/>
        <color rgb="FF848484"/>
        <rFont val="Calibri"/>
        <family val="2"/>
      </rPr>
      <t>(Normal ≧ 17mm)</t>
    </r>
  </si>
  <si>
    <r>
      <t xml:space="preserve">RA Size </t>
    </r>
    <r>
      <rPr>
        <i/>
        <sz val="8"/>
        <color theme="0" tint="-0.499984740745262"/>
        <rFont val="Calibri"/>
        <family val="2"/>
      </rPr>
      <t>(visual only)</t>
    </r>
  </si>
  <si>
    <r>
      <t xml:space="preserve">RVOT Diameter </t>
    </r>
    <r>
      <rPr>
        <b/>
        <sz val="8"/>
        <color theme="1"/>
        <rFont val="Calibri"/>
        <family val="2"/>
      </rPr>
      <t>PLAX</t>
    </r>
    <r>
      <rPr>
        <sz val="8"/>
        <color theme="1"/>
        <rFont val="Calibri"/>
        <family val="2"/>
      </rPr>
      <t xml:space="preserve"> or </t>
    </r>
    <r>
      <rPr>
        <b/>
        <sz val="8"/>
        <color theme="1"/>
        <rFont val="Calibri"/>
        <family val="2"/>
      </rPr>
      <t>PSAX</t>
    </r>
    <r>
      <rPr>
        <sz val="8"/>
        <color theme="0" tint="-0.34998626667073579"/>
        <rFont val="Calibri"/>
        <family val="2"/>
      </rPr>
      <t xml:space="preserve"> </t>
    </r>
    <r>
      <rPr>
        <sz val="8"/>
        <color theme="1"/>
        <rFont val="Calibri"/>
        <family val="2"/>
      </rPr>
      <t>measured</t>
    </r>
    <r>
      <rPr>
        <sz val="8"/>
        <color theme="0" tint="-0.34998626667073579"/>
        <rFont val="Calibri"/>
        <family val="2"/>
      </rPr>
      <t xml:space="preserve"> </t>
    </r>
    <r>
      <rPr>
        <i/>
        <sz val="8"/>
        <color theme="0" tint="-0.34998626667073579"/>
        <rFont val="Calibri"/>
        <family val="2"/>
      </rPr>
      <t>(Dilated  &gt; 45mm)</t>
    </r>
  </si>
  <si>
    <r>
      <t xml:space="preserve">Basal Diameter A4C measured </t>
    </r>
    <r>
      <rPr>
        <i/>
        <sz val="8"/>
        <color theme="0" tint="-0.34998626667073579"/>
        <rFont val="Calibri"/>
        <family val="2"/>
      </rPr>
      <t>(Dilated  &gt; 45mm)</t>
    </r>
  </si>
  <si>
    <r>
      <t xml:space="preserve">Dimensionless index (DI) V1/V2                 </t>
    </r>
    <r>
      <rPr>
        <i/>
        <sz val="8"/>
        <color theme="0" tint="-0.499984740745262"/>
        <rFont val="Calibri"/>
        <family val="2"/>
      </rPr>
      <t xml:space="preserve">Mod AS 0.25 - 0.5,  Severe AS &lt; 0.25 </t>
    </r>
  </si>
  <si>
    <r>
      <t xml:space="preserve">TRVmax                                                           </t>
    </r>
    <r>
      <rPr>
        <i/>
        <sz val="8"/>
        <color rgb="FF00B050"/>
        <rFont val="Calibri"/>
        <family val="2"/>
      </rPr>
      <t xml:space="preserve">&lt; 2.8m/s </t>
    </r>
    <r>
      <rPr>
        <i/>
        <sz val="8"/>
        <color theme="0" tint="-0.499984740745262"/>
        <rFont val="Calibri"/>
        <family val="2"/>
      </rPr>
      <t xml:space="preserve">low risk PHT                     </t>
    </r>
    <r>
      <rPr>
        <i/>
        <sz val="8"/>
        <color indexed="8"/>
        <rFont val="Calibri"/>
        <family val="2"/>
      </rPr>
      <t xml:space="preserve">                            </t>
    </r>
    <r>
      <rPr>
        <i/>
        <sz val="8"/>
        <color rgb="FFFFC000"/>
        <rFont val="Calibri"/>
        <family val="2"/>
      </rPr>
      <t xml:space="preserve">2.8 - 3.4m/s </t>
    </r>
    <r>
      <rPr>
        <i/>
        <sz val="8"/>
        <color theme="0" tint="-0.499984740745262"/>
        <rFont val="Calibri"/>
        <family val="2"/>
      </rPr>
      <t>Intermediate risk PHT</t>
    </r>
    <r>
      <rPr>
        <i/>
        <sz val="8"/>
        <color indexed="8"/>
        <rFont val="Calibri"/>
        <family val="2"/>
      </rPr>
      <t xml:space="preserve">                                                            </t>
    </r>
    <r>
      <rPr>
        <i/>
        <sz val="8"/>
        <color rgb="FFFF0000"/>
        <rFont val="Calibri"/>
        <family val="2"/>
      </rPr>
      <t xml:space="preserve">&gt; 3.4m/s </t>
    </r>
    <r>
      <rPr>
        <i/>
        <sz val="8"/>
        <color theme="0" tint="-0.499984740745262"/>
        <rFont val="Calibri"/>
        <family val="2"/>
      </rPr>
      <t>high risk PHT</t>
    </r>
  </si>
  <si>
    <t>RV Pressure and risk of Pulmonary Hypertension (PHT)</t>
  </si>
  <si>
    <t>LVOT Vmax % variability with respiration</t>
  </si>
  <si>
    <r>
      <t>e’ lateral</t>
    </r>
    <r>
      <rPr>
        <i/>
        <sz val="8"/>
        <color theme="0" tint="-0.249977111117893"/>
        <rFont val="Calibri"/>
        <family val="2"/>
      </rPr>
      <t xml:space="preserve"> </t>
    </r>
    <r>
      <rPr>
        <i/>
        <sz val="8"/>
        <color theme="0" tint="-0.34998626667073579"/>
        <rFont val="Calibri"/>
        <family val="2"/>
      </rPr>
      <t>(normal ≧ 10 )</t>
    </r>
  </si>
  <si>
    <r>
      <t>e’ septal</t>
    </r>
    <r>
      <rPr>
        <sz val="8"/>
        <color theme="0" tint="-0.34998626667073579"/>
        <rFont val="Calibri"/>
        <family val="2"/>
      </rPr>
      <t xml:space="preserve"> </t>
    </r>
    <r>
      <rPr>
        <i/>
        <sz val="8"/>
        <color theme="0" tint="-0.34998626667073579"/>
        <rFont val="Calibri"/>
        <family val="2"/>
      </rPr>
      <t>(normal ≧ 7 )</t>
    </r>
  </si>
  <si>
    <t>? Vasopressor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</si>
</sst>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0&quot; cm&quot;"/>
    <numFmt numFmtId="165" formatCode="0&quot; kg&quot;"/>
    <numFmt numFmtId="166" formatCode="0.00&quot; m²&quot;"/>
    <numFmt numFmtId="167" formatCode="0.0&quot; kg/m²&quot;"/>
    <numFmt numFmtId="168" formatCode="0&quot; mmHg&quot;"/>
    <numFmt numFmtId="169" formatCode="0&quot; mm&quot;"/>
    <numFmt numFmtId="170" formatCode="0.0&quot; %&quot;"/>
    <numFmt numFmtId="171" formatCode="0.0&quot; cm/s&quot;"/>
    <numFmt numFmtId="172" formatCode="0.0&quot; ml&quot;"/>
    <numFmt numFmtId="173" formatCode="0.0&quot; L/min&quot;"/>
    <numFmt numFmtId="174" formatCode="0.0&quot; cm²&quot;"/>
    <numFmt numFmtId="175" formatCode="0.0"/>
    <numFmt numFmtId="176" formatCode="0.#&quot;m/s&quot;"/>
    <numFmt numFmtId="177" formatCode="0.0&quot; mm&quot;"/>
    <numFmt numFmtId="178" formatCode="0.0#&quot;m/s&quot;"/>
    <numFmt numFmtId="179" formatCode="0&quot; ml&quot;"/>
    <numFmt numFmtId="180" formatCode="0.0&quot; cm&quot;"/>
  </numFmts>
  <fonts count="41">
    <font>
      <sz val="10"/>
      <color indexed="8"/>
      <name val="Helvetica Neue"/>
    </font>
    <font>
      <sz val="12"/>
      <color theme="1"/>
      <name val="Helvetica Neue"/>
      <family val="2"/>
      <scheme val="minor"/>
    </font>
    <font>
      <sz val="12"/>
      <color theme="1"/>
      <name val="Helvetica Neue"/>
      <family val="2"/>
      <scheme val="minor"/>
    </font>
    <font>
      <sz val="12"/>
      <color indexed="8"/>
      <name val="Calibri"/>
      <family val="2"/>
    </font>
    <font>
      <sz val="15"/>
      <color indexed="8"/>
      <name val="Calibri"/>
      <family val="2"/>
    </font>
    <font>
      <sz val="18"/>
      <color indexed="8"/>
      <name val="Calibri"/>
      <family val="2"/>
    </font>
    <font>
      <sz val="8"/>
      <color indexed="8"/>
      <name val="Calibri"/>
      <family val="2"/>
    </font>
    <font>
      <b/>
      <sz val="8"/>
      <color indexed="8"/>
      <name val="Carlito"/>
    </font>
    <font>
      <sz val="8"/>
      <color indexed="11"/>
      <name val="Calibri"/>
      <family val="2"/>
    </font>
    <font>
      <sz val="8"/>
      <color indexed="19"/>
      <name val="Calibri"/>
      <family val="2"/>
    </font>
    <font>
      <sz val="8"/>
      <color indexed="8"/>
      <name val="Helvetica"/>
      <family val="2"/>
    </font>
    <font>
      <i/>
      <sz val="8"/>
      <color rgb="FF848484"/>
      <name val="Calibri"/>
      <family val="2"/>
    </font>
    <font>
      <i/>
      <sz val="8"/>
      <color indexed="13"/>
      <name val="Carlito"/>
    </font>
    <font>
      <b/>
      <sz val="8"/>
      <color indexed="8"/>
      <name val="Calibri"/>
      <family val="2"/>
    </font>
    <font>
      <sz val="18"/>
      <color rgb="FF000000"/>
      <name val="Calibri"/>
      <family val="2"/>
    </font>
    <font>
      <sz val="9"/>
      <color indexed="8"/>
      <name val="Calibri"/>
      <family val="2"/>
    </font>
    <font>
      <i/>
      <sz val="8"/>
      <color rgb="FF0070C0"/>
      <name val="Calibri"/>
      <family val="2"/>
    </font>
    <font>
      <sz val="8"/>
      <color theme="0" tint="-0.249977111117893"/>
      <name val="Calibri"/>
      <family val="2"/>
    </font>
    <font>
      <i/>
      <sz val="8"/>
      <color theme="0" tint="-0.34998626667073579"/>
      <name val="Calibri"/>
      <family val="2"/>
    </font>
    <font>
      <sz val="8"/>
      <color theme="0" tint="-0.34998626667073579"/>
      <name val="Calibri"/>
      <family val="2"/>
    </font>
    <font>
      <sz val="8"/>
      <color theme="0" tint="-0.499984740745262"/>
      <name val="Calibri"/>
      <family val="2"/>
    </font>
    <font>
      <i/>
      <sz val="8"/>
      <color rgb="FF000000"/>
      <name val="Calibri"/>
      <family val="2"/>
    </font>
    <font>
      <b/>
      <sz val="8"/>
      <color rgb="FF000000"/>
      <name val="Calibri"/>
      <family val="2"/>
    </font>
    <font>
      <sz val="14"/>
      <color theme="0"/>
      <name val="Helvetica"/>
      <family val="2"/>
    </font>
    <font>
      <sz val="12"/>
      <color theme="1"/>
      <name val="Helvetica"/>
      <family val="2"/>
    </font>
    <font>
      <sz val="12"/>
      <color theme="1" tint="0.499984740745262"/>
      <name val="Helvetica"/>
      <family val="2"/>
    </font>
    <font>
      <sz val="8"/>
      <color theme="1"/>
      <name val="Calibri"/>
      <family val="2"/>
    </font>
    <font>
      <b/>
      <sz val="8"/>
      <color theme="1"/>
      <name val="Calibri"/>
      <family val="2"/>
    </font>
    <font>
      <i/>
      <sz val="8"/>
      <color theme="1"/>
      <name val="Carlito"/>
      <family val="2"/>
    </font>
    <font>
      <i/>
      <sz val="8"/>
      <color theme="0" tint="-0.499984740745262"/>
      <name val="Calibri"/>
      <family val="2"/>
    </font>
    <font>
      <sz val="8"/>
      <color rgb="FF000000"/>
      <name val="Calibri"/>
      <family val="2"/>
    </font>
    <font>
      <i/>
      <sz val="8"/>
      <color theme="0" tint="-0.249977111117893"/>
      <name val="Calibri"/>
      <family val="2"/>
    </font>
    <font>
      <b/>
      <i/>
      <sz val="8"/>
      <color rgb="FF0070C0"/>
      <name val="Calibri"/>
      <family val="2"/>
    </font>
    <font>
      <b/>
      <sz val="14"/>
      <color theme="1"/>
      <name val="Helvetica"/>
      <family val="2"/>
    </font>
    <font>
      <sz val="14"/>
      <color theme="1"/>
      <name val="Helvetica"/>
      <family val="2"/>
    </font>
    <font>
      <i/>
      <sz val="8"/>
      <color rgb="FF929292"/>
      <name val="Calibri"/>
      <family val="2"/>
    </font>
    <font>
      <i/>
      <sz val="8"/>
      <color indexed="8"/>
      <name val="Calibri"/>
      <family val="2"/>
    </font>
    <font>
      <i/>
      <sz val="8"/>
      <color indexed="19"/>
      <name val="Calibri"/>
      <family val="2"/>
    </font>
    <font>
      <i/>
      <sz val="8"/>
      <color rgb="FF00B050"/>
      <name val="Calibri"/>
      <family val="2"/>
    </font>
    <font>
      <i/>
      <sz val="8"/>
      <color rgb="FFFFC000"/>
      <name val="Calibri"/>
      <family val="2"/>
    </font>
    <font>
      <i/>
      <sz val="8"/>
      <color rgb="FFFF0000"/>
      <name val="Calibri"/>
      <family val="2"/>
    </font>
  </fonts>
  <fills count="15">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19"/>
        <bgColor auto="1"/>
      </patternFill>
    </fill>
    <fill>
      <patternFill patternType="solid">
        <fgColor indexed="26"/>
        <bgColor auto="1"/>
      </patternFill>
    </fill>
    <fill>
      <patternFill patternType="solid">
        <fgColor indexed="31"/>
        <bgColor auto="1"/>
      </patternFill>
    </fill>
    <fill>
      <patternFill patternType="solid">
        <fgColor indexed="33"/>
        <bgColor auto="1"/>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8"/>
        <bgColor indexed="64"/>
      </patternFill>
    </fill>
  </fills>
  <borders count="351">
    <border>
      <left/>
      <right/>
      <top/>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thin">
        <color indexed="8"/>
      </left>
      <right style="thin">
        <color indexed="13"/>
      </right>
      <top style="thin">
        <color indexed="8"/>
      </top>
      <bottom style="thin">
        <color indexed="8"/>
      </bottom>
      <diagonal/>
    </border>
    <border>
      <left style="thin">
        <color indexed="8"/>
      </left>
      <right style="thin">
        <color indexed="9"/>
      </right>
      <top style="thin">
        <color indexed="8"/>
      </top>
      <bottom style="thin">
        <color indexed="9"/>
      </bottom>
      <diagonal/>
    </border>
    <border>
      <left style="thin">
        <color indexed="9"/>
      </left>
      <right style="thin">
        <color indexed="8"/>
      </right>
      <top style="thin">
        <color indexed="8"/>
      </top>
      <bottom style="thin">
        <color indexed="9"/>
      </bottom>
      <diagonal/>
    </border>
    <border>
      <left style="thin">
        <color indexed="8"/>
      </left>
      <right style="thin">
        <color indexed="9"/>
      </right>
      <top style="thin">
        <color indexed="9"/>
      </top>
      <bottom style="thin">
        <color indexed="9"/>
      </bottom>
      <diagonal/>
    </border>
    <border>
      <left style="thin">
        <color indexed="9"/>
      </left>
      <right style="thin">
        <color indexed="8"/>
      </right>
      <top style="thin">
        <color indexed="9"/>
      </top>
      <bottom style="thin">
        <color indexed="9"/>
      </bottom>
      <diagonal/>
    </border>
    <border>
      <left style="thin">
        <color indexed="8"/>
      </left>
      <right style="thin">
        <color indexed="9"/>
      </right>
      <top style="thin">
        <color indexed="9"/>
      </top>
      <bottom style="thin">
        <color indexed="8"/>
      </bottom>
      <diagonal/>
    </border>
    <border>
      <left style="thin">
        <color indexed="9"/>
      </left>
      <right style="thin">
        <color indexed="8"/>
      </right>
      <top style="thin">
        <color indexed="9"/>
      </top>
      <bottom style="thin">
        <color indexed="8"/>
      </bottom>
      <diagonal/>
    </border>
    <border>
      <left style="thin">
        <color indexed="8"/>
      </left>
      <right style="thin">
        <color indexed="13"/>
      </right>
      <top style="thin">
        <color indexed="18"/>
      </top>
      <bottom style="thin">
        <color indexed="18"/>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8"/>
      </left>
      <right style="thin">
        <color indexed="13"/>
      </right>
      <top style="thin">
        <color indexed="18"/>
      </top>
      <bottom style="thin">
        <color indexed="8"/>
      </bottom>
      <diagonal/>
    </border>
    <border>
      <left style="thin">
        <color indexed="12"/>
      </left>
      <right style="thin">
        <color indexed="12"/>
      </right>
      <top style="thin">
        <color indexed="8"/>
      </top>
      <bottom style="thin">
        <color indexed="8"/>
      </bottom>
      <diagonal/>
    </border>
    <border>
      <left style="thin">
        <color indexed="9"/>
      </left>
      <right style="thin">
        <color indexed="32"/>
      </right>
      <top style="thin">
        <color indexed="8"/>
      </top>
      <bottom style="thin">
        <color indexed="8"/>
      </bottom>
      <diagonal/>
    </border>
    <border>
      <left style="thin">
        <color indexed="32"/>
      </left>
      <right style="thin">
        <color indexed="9"/>
      </right>
      <top style="thin">
        <color indexed="8"/>
      </top>
      <bottom style="thin">
        <color indexed="34"/>
      </bottom>
      <diagonal/>
    </border>
    <border>
      <left style="thin">
        <color indexed="9"/>
      </left>
      <right style="thin">
        <color indexed="9"/>
      </right>
      <top style="thin">
        <color indexed="8"/>
      </top>
      <bottom style="thin">
        <color indexed="34"/>
      </bottom>
      <diagonal/>
    </border>
    <border>
      <left style="thin">
        <color indexed="35"/>
      </left>
      <right style="thin">
        <color indexed="9"/>
      </right>
      <top style="thin">
        <color indexed="34"/>
      </top>
      <bottom style="thin">
        <color indexed="9"/>
      </bottom>
      <diagonal/>
    </border>
    <border>
      <left style="thin">
        <color indexed="9"/>
      </left>
      <right style="thin">
        <color indexed="9"/>
      </right>
      <top style="thin">
        <color indexed="34"/>
      </top>
      <bottom style="thin">
        <color indexed="9"/>
      </bottom>
      <diagonal/>
    </border>
    <border>
      <left style="thin">
        <color indexed="9"/>
      </left>
      <right/>
      <top style="thin">
        <color indexed="9"/>
      </top>
      <bottom style="thin">
        <color indexed="9"/>
      </bottom>
      <diagonal/>
    </border>
    <border>
      <left/>
      <right/>
      <top/>
      <bottom style="thin">
        <color indexed="8"/>
      </bottom>
      <diagonal/>
    </border>
    <border>
      <left style="thin">
        <color indexed="8"/>
      </left>
      <right/>
      <top/>
      <bottom style="thin">
        <color indexed="9"/>
      </bottom>
      <diagonal/>
    </border>
    <border>
      <left style="thin">
        <color indexed="8"/>
      </left>
      <right style="thin">
        <color indexed="8"/>
      </right>
      <top style="thin">
        <color indexed="8"/>
      </top>
      <bottom/>
      <diagonal/>
    </border>
    <border>
      <left style="thin">
        <color indexed="8"/>
      </left>
      <right style="hair">
        <color indexed="64"/>
      </right>
      <top style="thin">
        <color indexed="9"/>
      </top>
      <bottom style="thin">
        <color indexed="9"/>
      </bottom>
      <diagonal/>
    </border>
    <border>
      <left/>
      <right style="thin">
        <color indexed="9"/>
      </right>
      <top style="thin">
        <color indexed="9"/>
      </top>
      <bottom style="thin">
        <color indexed="9"/>
      </bottom>
      <diagonal/>
    </border>
    <border>
      <left style="thin">
        <color indexed="8"/>
      </left>
      <right/>
      <top style="thin">
        <color indexed="9"/>
      </top>
      <bottom style="thin">
        <color indexed="8"/>
      </bottom>
      <diagonal/>
    </border>
    <border>
      <left/>
      <right/>
      <top style="thin">
        <color indexed="9"/>
      </top>
      <bottom style="thin">
        <color indexed="9"/>
      </bottom>
      <diagonal/>
    </border>
    <border>
      <left style="hair">
        <color indexed="64"/>
      </left>
      <right/>
      <top style="thin">
        <color indexed="9"/>
      </top>
      <bottom style="thin">
        <color indexed="9"/>
      </bottom>
      <diagonal/>
    </border>
    <border>
      <left style="thin">
        <color indexed="9"/>
      </left>
      <right style="thin">
        <color indexed="8"/>
      </right>
      <top/>
      <bottom style="thin">
        <color indexed="8"/>
      </bottom>
      <diagonal/>
    </border>
    <border>
      <left style="thin">
        <color indexed="8"/>
      </left>
      <right style="thin">
        <color indexed="12"/>
      </right>
      <top style="thin">
        <color indexed="8"/>
      </top>
      <bottom/>
      <diagonal/>
    </border>
    <border>
      <left style="thin">
        <color indexed="12"/>
      </left>
      <right style="thin">
        <color indexed="8"/>
      </right>
      <top style="thin">
        <color indexed="8"/>
      </top>
      <bottom/>
      <diagonal/>
    </border>
    <border>
      <left style="thin">
        <color indexed="9"/>
      </left>
      <right style="thin">
        <color indexed="9"/>
      </right>
      <top style="thin">
        <color indexed="8"/>
      </top>
      <bottom/>
      <diagonal/>
    </border>
    <border>
      <left style="thin">
        <color indexed="9"/>
      </left>
      <right style="thin">
        <color indexed="8"/>
      </right>
      <top style="thin">
        <color indexed="8"/>
      </top>
      <bottom/>
      <diagonal/>
    </border>
    <border>
      <left style="thin">
        <color indexed="9"/>
      </left>
      <right style="thin">
        <color indexed="64"/>
      </right>
      <top style="thin">
        <color indexed="8"/>
      </top>
      <bottom style="thin">
        <color indexed="9"/>
      </bottom>
      <diagonal/>
    </border>
    <border>
      <left style="thin">
        <color indexed="9"/>
      </left>
      <right/>
      <top style="thin">
        <color indexed="8"/>
      </top>
      <bottom style="thin">
        <color indexed="8"/>
      </bottom>
      <diagonal/>
    </border>
    <border>
      <left/>
      <right style="thin">
        <color indexed="9"/>
      </right>
      <top style="thin">
        <color indexed="8"/>
      </top>
      <bottom style="thin">
        <color indexed="8"/>
      </bottom>
      <diagonal/>
    </border>
    <border>
      <left style="thin">
        <color indexed="9"/>
      </left>
      <right style="thin">
        <color indexed="64"/>
      </right>
      <top style="thin">
        <color indexed="8"/>
      </top>
      <bottom style="thin">
        <color indexed="8"/>
      </bottom>
      <diagonal/>
    </border>
    <border>
      <left style="hair">
        <color indexed="64"/>
      </left>
      <right style="thin">
        <color indexed="8"/>
      </right>
      <top/>
      <bottom style="thin">
        <color indexed="9"/>
      </bottom>
      <diagonal/>
    </border>
    <border>
      <left/>
      <right/>
      <top style="thin">
        <color indexed="64"/>
      </top>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hair">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9"/>
      </left>
      <right style="thin">
        <color indexed="9"/>
      </right>
      <top style="hair">
        <color indexed="64"/>
      </top>
      <bottom/>
      <diagonal/>
    </border>
    <border>
      <left/>
      <right style="hair">
        <color indexed="64"/>
      </right>
      <top style="thin">
        <color indexed="9"/>
      </top>
      <bottom style="thin">
        <color indexed="9"/>
      </bottom>
      <diagonal/>
    </border>
    <border>
      <left/>
      <right/>
      <top style="thin">
        <color indexed="9"/>
      </top>
      <bottom style="thin">
        <color indexed="8"/>
      </bottom>
      <diagonal/>
    </border>
    <border>
      <left/>
      <right style="hair">
        <color indexed="64"/>
      </right>
      <top style="thin">
        <color indexed="9"/>
      </top>
      <bottom style="thin">
        <color indexed="8"/>
      </bottom>
      <diagonal/>
    </border>
    <border>
      <left/>
      <right style="hair">
        <color indexed="64"/>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hair">
        <color indexed="64"/>
      </left>
      <right style="hair">
        <color indexed="64"/>
      </right>
      <top style="medium">
        <color rgb="FF00B0F0"/>
      </top>
      <bottom style="thin">
        <color indexed="9"/>
      </bottom>
      <diagonal/>
    </border>
    <border>
      <left style="medium">
        <color rgb="FF00B0F0"/>
      </left>
      <right style="hair">
        <color indexed="64"/>
      </right>
      <top style="thin">
        <color indexed="9"/>
      </top>
      <bottom style="thin">
        <color indexed="64"/>
      </bottom>
      <diagonal/>
    </border>
    <border>
      <left style="thin">
        <color indexed="8"/>
      </left>
      <right style="thin">
        <color indexed="9"/>
      </right>
      <top style="thin">
        <color indexed="8"/>
      </top>
      <bottom/>
      <diagonal/>
    </border>
    <border>
      <left style="thin">
        <color indexed="9"/>
      </left>
      <right style="thin">
        <color indexed="8"/>
      </right>
      <top/>
      <bottom/>
      <diagonal/>
    </border>
    <border>
      <left style="thin">
        <color indexed="8"/>
      </left>
      <right style="thin">
        <color indexed="8"/>
      </right>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8"/>
      </left>
      <right style="thin">
        <color indexed="13"/>
      </right>
      <top/>
      <bottom style="thin">
        <color indexed="18"/>
      </bottom>
      <diagonal/>
    </border>
    <border>
      <left style="medium">
        <color theme="4"/>
      </left>
      <right style="medium">
        <color theme="4"/>
      </right>
      <top style="medium">
        <color theme="4"/>
      </top>
      <bottom style="medium">
        <color theme="4"/>
      </bottom>
      <diagonal/>
    </border>
    <border>
      <left style="medium">
        <color theme="4"/>
      </left>
      <right style="medium">
        <color rgb="FF00B0F0"/>
      </right>
      <top style="medium">
        <color rgb="FF00B0F0"/>
      </top>
      <bottom style="medium">
        <color rgb="FF00B0F0"/>
      </bottom>
      <diagonal/>
    </border>
    <border>
      <left style="thin">
        <color indexed="8"/>
      </left>
      <right style="thin">
        <color indexed="13"/>
      </right>
      <top style="thin">
        <color indexed="18"/>
      </top>
      <bottom/>
      <diagonal/>
    </border>
    <border>
      <left style="thin">
        <color indexed="8"/>
      </left>
      <right style="medium">
        <color theme="4"/>
      </right>
      <top style="thin">
        <color indexed="9"/>
      </top>
      <bottom style="thin">
        <color indexed="8"/>
      </bottom>
      <diagonal/>
    </border>
    <border>
      <left style="thin">
        <color indexed="8"/>
      </left>
      <right style="medium">
        <color theme="4"/>
      </right>
      <top style="thin">
        <color indexed="9"/>
      </top>
      <bottom style="thin">
        <color indexed="9"/>
      </bottom>
      <diagonal/>
    </border>
    <border>
      <left/>
      <right style="thin">
        <color indexed="32"/>
      </right>
      <top style="thin">
        <color indexed="32"/>
      </top>
      <bottom style="thin">
        <color indexed="8"/>
      </bottom>
      <diagonal/>
    </border>
    <border>
      <left style="thin">
        <color indexed="12"/>
      </left>
      <right style="thin">
        <color indexed="8"/>
      </right>
      <top/>
      <bottom style="thin">
        <color indexed="8"/>
      </bottom>
      <diagonal/>
    </border>
    <border>
      <left style="medium">
        <color theme="4"/>
      </left>
      <right/>
      <top style="medium">
        <color theme="4"/>
      </top>
      <bottom/>
      <diagonal/>
    </border>
    <border>
      <left style="thin">
        <color indexed="9"/>
      </left>
      <right style="thin">
        <color indexed="64"/>
      </right>
      <top style="thin">
        <color indexed="9"/>
      </top>
      <bottom style="medium">
        <color theme="4"/>
      </bottom>
      <diagonal/>
    </border>
    <border>
      <left/>
      <right style="thin">
        <color indexed="9"/>
      </right>
      <top/>
      <bottom style="thin">
        <color indexed="9"/>
      </bottom>
      <diagonal/>
    </border>
    <border>
      <left style="thin">
        <color indexed="9"/>
      </left>
      <right/>
      <top style="thin">
        <color indexed="9"/>
      </top>
      <bottom style="medium">
        <color theme="4"/>
      </bottom>
      <diagonal/>
    </border>
    <border>
      <left style="thin">
        <color theme="3"/>
      </left>
      <right style="medium">
        <color theme="4"/>
      </right>
      <top style="thin">
        <color theme="3"/>
      </top>
      <bottom/>
      <diagonal/>
    </border>
    <border>
      <left style="thin">
        <color indexed="8"/>
      </left>
      <right style="hair">
        <color indexed="64"/>
      </right>
      <top style="thin">
        <color theme="3"/>
      </top>
      <bottom style="thin">
        <color indexed="9"/>
      </bottom>
      <diagonal/>
    </border>
    <border>
      <left style="thin">
        <color indexed="64"/>
      </left>
      <right style="thin">
        <color indexed="13"/>
      </right>
      <top style="thin">
        <color indexed="8"/>
      </top>
      <bottom style="thin">
        <color theme="0" tint="-0.14999847407452621"/>
      </bottom>
      <diagonal/>
    </border>
    <border>
      <left/>
      <right style="thin">
        <color indexed="13"/>
      </right>
      <top/>
      <bottom/>
      <diagonal/>
    </border>
    <border>
      <left style="thin">
        <color theme="3"/>
      </left>
      <right/>
      <top style="thin">
        <color theme="0" tint="-0.14999847407452621"/>
      </top>
      <bottom style="thin">
        <color theme="0" tint="-0.14999847407452621"/>
      </bottom>
      <diagonal/>
    </border>
    <border>
      <left style="thin">
        <color theme="3"/>
      </left>
      <right/>
      <top style="thin">
        <color theme="0" tint="-0.14999847407452621"/>
      </top>
      <bottom style="thin">
        <color theme="3"/>
      </bottom>
      <diagonal/>
    </border>
    <border>
      <left style="thin">
        <color indexed="8"/>
      </left>
      <right style="thin">
        <color indexed="13"/>
      </right>
      <top style="thin">
        <color theme="0" tint="-0.14999847407452621"/>
      </top>
      <bottom style="thin">
        <color indexed="18"/>
      </bottom>
      <diagonal/>
    </border>
    <border>
      <left style="thin">
        <color theme="1"/>
      </left>
      <right style="medium">
        <color theme="4"/>
      </right>
      <top style="thin">
        <color theme="0" tint="-0.14999847407452621"/>
      </top>
      <bottom/>
      <diagonal/>
    </border>
    <border>
      <left/>
      <right style="hair">
        <color indexed="64"/>
      </right>
      <top style="thin">
        <color indexed="8"/>
      </top>
      <bottom/>
      <diagonal/>
    </border>
    <border>
      <left/>
      <right style="hair">
        <color indexed="64"/>
      </right>
      <top style="thin">
        <color indexed="64"/>
      </top>
      <bottom style="thin">
        <color indexed="8"/>
      </bottom>
      <diagonal/>
    </border>
    <border>
      <left style="hair">
        <color indexed="64"/>
      </left>
      <right style="thin">
        <color theme="1"/>
      </right>
      <top style="thin">
        <color indexed="64"/>
      </top>
      <bottom style="thin">
        <color indexed="8"/>
      </bottom>
      <diagonal/>
    </border>
    <border>
      <left style="thin">
        <color theme="1"/>
      </left>
      <right style="hair">
        <color indexed="64"/>
      </right>
      <top style="thin">
        <color indexed="9"/>
      </top>
      <bottom style="thin">
        <color indexed="9"/>
      </bottom>
      <diagonal/>
    </border>
    <border>
      <left style="hair">
        <color indexed="64"/>
      </left>
      <right/>
      <top style="thin">
        <color indexed="8"/>
      </top>
      <bottom/>
      <diagonal/>
    </border>
    <border>
      <left style="hair">
        <color indexed="64"/>
      </left>
      <right/>
      <top/>
      <bottom/>
      <diagonal/>
    </border>
    <border>
      <left style="thin">
        <color indexed="9"/>
      </left>
      <right style="thin">
        <color indexed="9"/>
      </right>
      <top/>
      <bottom style="thin">
        <color indexed="8"/>
      </bottom>
      <diagonal/>
    </border>
    <border>
      <left style="thin">
        <color indexed="9"/>
      </left>
      <right style="thin">
        <color indexed="64"/>
      </right>
      <top/>
      <bottom style="thin">
        <color indexed="8"/>
      </bottom>
      <diagonal/>
    </border>
    <border>
      <left style="thin">
        <color theme="3"/>
      </left>
      <right/>
      <top style="thin">
        <color theme="3"/>
      </top>
      <bottom/>
      <diagonal/>
    </border>
    <border>
      <left/>
      <right/>
      <top style="thin">
        <color theme="3"/>
      </top>
      <bottom/>
      <diagonal/>
    </border>
    <border>
      <left style="thin">
        <color theme="3"/>
      </left>
      <right/>
      <top/>
      <bottom/>
      <diagonal/>
    </border>
    <border>
      <left style="thin">
        <color theme="3"/>
      </left>
      <right/>
      <top/>
      <bottom style="thin">
        <color theme="3"/>
      </bottom>
      <diagonal/>
    </border>
    <border>
      <left/>
      <right/>
      <top/>
      <bottom style="thin">
        <color theme="3"/>
      </bottom>
      <diagonal/>
    </border>
    <border>
      <left/>
      <right style="hair">
        <color indexed="64"/>
      </right>
      <top/>
      <bottom/>
      <diagonal/>
    </border>
    <border>
      <left style="thin">
        <color indexed="9"/>
      </left>
      <right/>
      <top style="thin">
        <color indexed="8"/>
      </top>
      <bottom style="thin">
        <color indexed="9"/>
      </bottom>
      <diagonal/>
    </border>
    <border>
      <left style="thin">
        <color indexed="64"/>
      </left>
      <right/>
      <top style="thin">
        <color indexed="32"/>
      </top>
      <bottom/>
      <diagonal/>
    </border>
    <border>
      <left style="medium">
        <color theme="4"/>
      </left>
      <right style="medium">
        <color theme="4"/>
      </right>
      <top style="medium">
        <color theme="4"/>
      </top>
      <bottom/>
      <diagonal/>
    </border>
    <border>
      <left/>
      <right/>
      <top/>
      <bottom style="thin">
        <color indexed="32"/>
      </bottom>
      <diagonal/>
    </border>
    <border>
      <left style="medium">
        <color theme="4"/>
      </left>
      <right style="medium">
        <color theme="4"/>
      </right>
      <top/>
      <bottom style="medium">
        <color theme="4"/>
      </bottom>
      <diagonal/>
    </border>
    <border>
      <left/>
      <right/>
      <top/>
      <bottom style="thin">
        <color theme="1"/>
      </bottom>
      <diagonal/>
    </border>
    <border>
      <left/>
      <right/>
      <top style="hair">
        <color theme="1"/>
      </top>
      <bottom style="thin">
        <color theme="1"/>
      </bottom>
      <diagonal/>
    </border>
    <border>
      <left/>
      <right style="hair">
        <color theme="1"/>
      </right>
      <top style="hair">
        <color theme="1"/>
      </top>
      <bottom style="hair">
        <color theme="1"/>
      </bottom>
      <diagonal/>
    </border>
    <border>
      <left style="thin">
        <color indexed="8"/>
      </left>
      <right style="thin">
        <color indexed="12"/>
      </right>
      <top/>
      <bottom style="thin">
        <color indexed="8"/>
      </bottom>
      <diagonal/>
    </border>
    <border>
      <left style="thin">
        <color indexed="9"/>
      </left>
      <right style="hair">
        <color indexed="64"/>
      </right>
      <top style="thin">
        <color indexed="8"/>
      </top>
      <bottom/>
      <diagonal/>
    </border>
    <border>
      <left style="thin">
        <color indexed="8"/>
      </left>
      <right style="thin">
        <color indexed="9"/>
      </right>
      <top/>
      <bottom style="thin">
        <color indexed="8"/>
      </bottom>
      <diagonal/>
    </border>
    <border>
      <left/>
      <right style="thin">
        <color indexed="8"/>
      </right>
      <top style="hair">
        <color indexed="64"/>
      </top>
      <bottom style="hair">
        <color indexed="64"/>
      </bottom>
      <diagonal/>
    </border>
    <border>
      <left style="hair">
        <color indexed="64"/>
      </left>
      <right style="thin">
        <color indexed="8"/>
      </right>
      <top style="thin">
        <color indexed="8"/>
      </top>
      <bottom style="hair">
        <color indexed="64"/>
      </bottom>
      <diagonal/>
    </border>
    <border>
      <left style="hair">
        <color indexed="64"/>
      </left>
      <right style="thin">
        <color indexed="8"/>
      </right>
      <top style="hair">
        <color indexed="64"/>
      </top>
      <bottom style="thin">
        <color indexed="8"/>
      </bottom>
      <diagonal/>
    </border>
    <border>
      <left style="thin">
        <color indexed="9"/>
      </left>
      <right/>
      <top style="hair">
        <color indexed="64"/>
      </top>
      <bottom style="thin">
        <color indexed="8"/>
      </bottom>
      <diagonal/>
    </border>
    <border>
      <left style="hair">
        <color indexed="64"/>
      </left>
      <right style="thin">
        <color indexed="8"/>
      </right>
      <top style="hair">
        <color indexed="64"/>
      </top>
      <bottom style="hair">
        <color indexed="64"/>
      </bottom>
      <diagonal/>
    </border>
    <border>
      <left style="thin">
        <color indexed="9"/>
      </left>
      <right/>
      <top style="hair">
        <color indexed="64"/>
      </top>
      <bottom/>
      <diagonal/>
    </border>
    <border>
      <left style="thin">
        <color indexed="9"/>
      </left>
      <right style="hair">
        <color indexed="64"/>
      </right>
      <top style="hair">
        <color indexed="64"/>
      </top>
      <bottom style="hair">
        <color indexed="64"/>
      </bottom>
      <diagonal/>
    </border>
    <border>
      <left style="thin">
        <color indexed="9"/>
      </left>
      <right style="thin">
        <color indexed="9"/>
      </right>
      <top style="hair">
        <color indexed="64"/>
      </top>
      <bottom style="hair">
        <color indexed="64"/>
      </bottom>
      <diagonal/>
    </border>
    <border>
      <left style="thin">
        <color indexed="9"/>
      </left>
      <right style="thin">
        <color indexed="9"/>
      </right>
      <top style="hair">
        <color indexed="64"/>
      </top>
      <bottom style="thin">
        <color indexed="8"/>
      </bottom>
      <diagonal/>
    </border>
    <border>
      <left/>
      <right style="thin">
        <color indexed="9"/>
      </right>
      <top/>
      <bottom/>
      <diagonal/>
    </border>
    <border>
      <left style="thin">
        <color indexed="8"/>
      </left>
      <right/>
      <top/>
      <bottom style="hair">
        <color indexed="64"/>
      </bottom>
      <diagonal/>
    </border>
    <border>
      <left style="medium">
        <color theme="4"/>
      </left>
      <right style="thin">
        <color indexed="9"/>
      </right>
      <top style="thin">
        <color indexed="8"/>
      </top>
      <bottom style="hair">
        <color indexed="64"/>
      </bottom>
      <diagonal/>
    </border>
    <border>
      <left style="thin">
        <color indexed="9"/>
      </left>
      <right/>
      <top style="thin">
        <color indexed="8"/>
      </top>
      <bottom style="hair">
        <color indexed="64"/>
      </bottom>
      <diagonal/>
    </border>
    <border>
      <left style="thin">
        <color indexed="9"/>
      </left>
      <right style="thin">
        <color indexed="8"/>
      </right>
      <top style="hair">
        <color theme="1"/>
      </top>
      <bottom style="thin">
        <color indexed="9"/>
      </bottom>
      <diagonal/>
    </border>
    <border>
      <left style="hair">
        <color indexed="64"/>
      </left>
      <right style="thin">
        <color indexed="9"/>
      </right>
      <top/>
      <bottom/>
      <diagonal/>
    </border>
    <border>
      <left style="thin">
        <color indexed="9"/>
      </left>
      <right style="thin">
        <color indexed="9"/>
      </right>
      <top style="hair">
        <color theme="1"/>
      </top>
      <bottom style="thin">
        <color indexed="9"/>
      </bottom>
      <diagonal/>
    </border>
    <border>
      <left style="thin">
        <color indexed="8"/>
      </left>
      <right/>
      <top style="hair">
        <color theme="1"/>
      </top>
      <bottom/>
      <diagonal/>
    </border>
    <border>
      <left style="thin">
        <color rgb="FF002060"/>
      </left>
      <right/>
      <top style="hair">
        <color theme="1"/>
      </top>
      <bottom/>
      <diagonal/>
    </border>
    <border>
      <left style="thin">
        <color indexed="9"/>
      </left>
      <right/>
      <top style="thin">
        <color indexed="8"/>
      </top>
      <bottom/>
      <diagonal/>
    </border>
    <border>
      <left style="hair">
        <color theme="1"/>
      </left>
      <right style="hair">
        <color theme="1"/>
      </right>
      <top style="thin">
        <color indexed="8"/>
      </top>
      <bottom style="hair">
        <color theme="1"/>
      </bottom>
      <diagonal/>
    </border>
    <border>
      <left style="hair">
        <color theme="1"/>
      </left>
      <right style="thin">
        <color indexed="9"/>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n">
        <color indexed="9"/>
      </right>
      <top/>
      <bottom/>
      <diagonal/>
    </border>
    <border>
      <left style="hair">
        <color theme="1"/>
      </left>
      <right/>
      <top style="thin">
        <color indexed="9"/>
      </top>
      <bottom style="thin">
        <color indexed="8"/>
      </bottom>
      <diagonal/>
    </border>
    <border>
      <left style="medium">
        <color theme="4" tint="0.59999389629810485"/>
      </left>
      <right style="medium">
        <color theme="4" tint="0.59999389629810485"/>
      </right>
      <top style="medium">
        <color theme="4" tint="0.59999389629810485"/>
      </top>
      <bottom style="medium">
        <color theme="4" tint="0.59999389629810485"/>
      </bottom>
      <diagonal/>
    </border>
    <border>
      <left style="medium">
        <color theme="4" tint="0.59999389629810485"/>
      </left>
      <right style="medium">
        <color theme="4" tint="0.59999389629810485"/>
      </right>
      <top/>
      <bottom/>
      <diagonal/>
    </border>
    <border>
      <left style="medium">
        <color theme="4" tint="0.59999389629810485"/>
      </left>
      <right style="medium">
        <color theme="4" tint="0.59999389629810485"/>
      </right>
      <top style="medium">
        <color theme="4" tint="0.59999389629810485"/>
      </top>
      <bottom/>
      <diagonal/>
    </border>
    <border>
      <left/>
      <right style="thin">
        <color indexed="9"/>
      </right>
      <top style="thin">
        <color indexed="8"/>
      </top>
      <bottom/>
      <diagonal/>
    </border>
    <border>
      <left/>
      <right style="thin">
        <color indexed="9"/>
      </right>
      <top style="hair">
        <color theme="1"/>
      </top>
      <bottom style="thin">
        <color theme="1"/>
      </bottom>
      <diagonal/>
    </border>
    <border>
      <left/>
      <right style="thin">
        <color indexed="9"/>
      </right>
      <top style="thin">
        <color indexed="8"/>
      </top>
      <bottom style="hair">
        <color theme="1"/>
      </bottom>
      <diagonal/>
    </border>
    <border>
      <left style="hair">
        <color indexed="64"/>
      </left>
      <right/>
      <top style="hair">
        <color theme="1"/>
      </top>
      <bottom style="hair">
        <color indexed="64"/>
      </bottom>
      <diagonal/>
    </border>
    <border>
      <left/>
      <right/>
      <top style="hair">
        <color theme="1"/>
      </top>
      <bottom style="hair">
        <color indexed="64"/>
      </bottom>
      <diagonal/>
    </border>
    <border>
      <left/>
      <right/>
      <top style="thin">
        <color theme="1"/>
      </top>
      <bottom/>
      <diagonal/>
    </border>
    <border>
      <left/>
      <right/>
      <top/>
      <bottom style="thin">
        <color indexed="64"/>
      </bottom>
      <diagonal/>
    </border>
    <border>
      <left/>
      <right style="hair">
        <color theme="1"/>
      </right>
      <top/>
      <bottom/>
      <diagonal/>
    </border>
    <border>
      <left style="hair">
        <color theme="1"/>
      </left>
      <right/>
      <top/>
      <bottom/>
      <diagonal/>
    </border>
    <border>
      <left style="thin">
        <color indexed="9"/>
      </left>
      <right style="hair">
        <color theme="1"/>
      </right>
      <top style="hair">
        <color theme="1"/>
      </top>
      <bottom style="thin">
        <color indexed="9"/>
      </bottom>
      <diagonal/>
    </border>
    <border>
      <left style="hair">
        <color theme="1"/>
      </left>
      <right/>
      <top style="hair">
        <color theme="1"/>
      </top>
      <bottom style="hair">
        <color theme="1"/>
      </bottom>
      <diagonal/>
    </border>
    <border>
      <left style="thin">
        <color indexed="9"/>
      </left>
      <right/>
      <top/>
      <bottom/>
      <diagonal/>
    </border>
    <border>
      <left style="thin">
        <color indexed="9"/>
      </left>
      <right style="thin">
        <color indexed="9"/>
      </right>
      <top style="medium">
        <color theme="4"/>
      </top>
      <bottom style="thin">
        <color theme="1"/>
      </bottom>
      <diagonal/>
    </border>
    <border>
      <left style="thin">
        <color indexed="9"/>
      </left>
      <right/>
      <top/>
      <bottom style="thin">
        <color theme="1"/>
      </bottom>
      <diagonal/>
    </border>
    <border>
      <left style="hair">
        <color theme="1"/>
      </left>
      <right/>
      <top style="thin">
        <color theme="1"/>
      </top>
      <bottom/>
      <diagonal/>
    </border>
    <border>
      <left style="hair">
        <color theme="1"/>
      </left>
      <right/>
      <top/>
      <bottom style="thin">
        <color theme="1"/>
      </bottom>
      <diagonal/>
    </border>
    <border>
      <left style="thin">
        <color indexed="8"/>
      </left>
      <right style="thin">
        <color indexed="9"/>
      </right>
      <top style="thin">
        <color theme="1"/>
      </top>
      <bottom style="thin">
        <color theme="1"/>
      </bottom>
      <diagonal/>
    </border>
    <border>
      <left style="medium">
        <color theme="4"/>
      </left>
      <right/>
      <top/>
      <bottom style="thin">
        <color theme="1"/>
      </bottom>
      <diagonal/>
    </border>
    <border>
      <left style="medium">
        <color theme="4"/>
      </left>
      <right/>
      <top style="thin">
        <color indexed="8"/>
      </top>
      <bottom style="thin">
        <color theme="1"/>
      </bottom>
      <diagonal/>
    </border>
    <border>
      <left/>
      <right/>
      <top style="thin">
        <color indexed="8"/>
      </top>
      <bottom style="thin">
        <color theme="1"/>
      </bottom>
      <diagonal/>
    </border>
    <border>
      <left style="thin">
        <color indexed="8"/>
      </left>
      <right style="medium">
        <color theme="4"/>
      </right>
      <top style="thin">
        <color theme="1"/>
      </top>
      <bottom style="thin">
        <color theme="1"/>
      </bottom>
      <diagonal/>
    </border>
    <border>
      <left style="thin">
        <color indexed="8"/>
      </left>
      <right style="medium">
        <color theme="4"/>
      </right>
      <top style="thin">
        <color indexed="8"/>
      </top>
      <bottom/>
      <diagonal/>
    </border>
    <border>
      <left style="hair">
        <color indexed="64"/>
      </left>
      <right/>
      <top style="thin">
        <color theme="1"/>
      </top>
      <bottom/>
      <diagonal/>
    </border>
    <border>
      <left style="hair">
        <color indexed="64"/>
      </left>
      <right/>
      <top/>
      <bottom style="thin">
        <color indexed="64"/>
      </bottom>
      <diagonal/>
    </border>
    <border>
      <left style="hair">
        <color theme="1"/>
      </left>
      <right style="thin">
        <color indexed="9"/>
      </right>
      <top style="thin">
        <color theme="1"/>
      </top>
      <bottom/>
      <diagonal/>
    </border>
    <border>
      <left/>
      <right style="hair">
        <color theme="1"/>
      </right>
      <top style="thin">
        <color indexed="9"/>
      </top>
      <bottom/>
      <diagonal/>
    </border>
    <border>
      <left style="thin">
        <color indexed="9"/>
      </left>
      <right style="thin">
        <color theme="1"/>
      </right>
      <top style="thin">
        <color indexed="9"/>
      </top>
      <bottom style="thin">
        <color indexed="8"/>
      </bottom>
      <diagonal/>
    </border>
    <border>
      <left/>
      <right style="medium">
        <color theme="4"/>
      </right>
      <top style="hair">
        <color theme="1"/>
      </top>
      <bottom/>
      <diagonal/>
    </border>
    <border>
      <left style="hair">
        <color indexed="64"/>
      </left>
      <right/>
      <top style="thin">
        <color indexed="8"/>
      </top>
      <bottom style="thin">
        <color indexed="9"/>
      </bottom>
      <diagonal/>
    </border>
    <border>
      <left style="hair">
        <color theme="1"/>
      </left>
      <right/>
      <top style="hair">
        <color theme="1"/>
      </top>
      <bottom style="thin">
        <color theme="1"/>
      </bottom>
      <diagonal/>
    </border>
    <border>
      <left/>
      <right style="thin">
        <color theme="3"/>
      </right>
      <top style="thin">
        <color indexed="8"/>
      </top>
      <bottom style="thin">
        <color indexed="8"/>
      </bottom>
      <diagonal/>
    </border>
    <border>
      <left/>
      <right/>
      <top style="hair">
        <color theme="1"/>
      </top>
      <bottom/>
      <diagonal/>
    </border>
    <border>
      <left/>
      <right/>
      <top/>
      <bottom style="hair">
        <color theme="1"/>
      </bottom>
      <diagonal/>
    </border>
    <border>
      <left/>
      <right style="hair">
        <color theme="1"/>
      </right>
      <top style="hair">
        <color theme="1"/>
      </top>
      <bottom/>
      <diagonal/>
    </border>
    <border>
      <left style="thin">
        <color theme="1"/>
      </left>
      <right/>
      <top style="hair">
        <color theme="1"/>
      </top>
      <bottom/>
      <diagonal/>
    </border>
    <border>
      <left style="thin">
        <color indexed="8"/>
      </left>
      <right/>
      <top style="thin">
        <color indexed="8"/>
      </top>
      <bottom style="thin">
        <color theme="1"/>
      </bottom>
      <diagonal/>
    </border>
    <border>
      <left/>
      <right style="hair">
        <color theme="1"/>
      </right>
      <top style="thin">
        <color indexed="8"/>
      </top>
      <bottom style="thin">
        <color theme="1"/>
      </bottom>
      <diagonal/>
    </border>
    <border>
      <left style="hair">
        <color theme="1"/>
      </left>
      <right style="thin">
        <color theme="1"/>
      </right>
      <top style="thin">
        <color indexed="8"/>
      </top>
      <bottom/>
      <diagonal/>
    </border>
    <border>
      <left/>
      <right style="medium">
        <color theme="4"/>
      </right>
      <top/>
      <bottom style="hair">
        <color theme="1"/>
      </bottom>
      <diagonal/>
    </border>
    <border>
      <left style="medium">
        <color theme="4" tint="0.59999389629810485"/>
      </left>
      <right style="medium">
        <color theme="4" tint="0.59999389629810485"/>
      </right>
      <top/>
      <bottom style="medium">
        <color theme="4" tint="0.59999389629810485"/>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style="thin">
        <color theme="1"/>
      </right>
      <top style="thin">
        <color theme="0" tint="-0.34998626667073579"/>
      </top>
      <bottom/>
      <diagonal/>
    </border>
    <border>
      <left style="thin">
        <color theme="0" tint="-0.34998626667073579"/>
      </left>
      <right style="thin">
        <color theme="1"/>
      </right>
      <top/>
      <bottom style="thin">
        <color theme="1"/>
      </bottom>
      <diagonal/>
    </border>
    <border>
      <left/>
      <right style="thin">
        <color theme="0" tint="-0.34998626667073579"/>
      </right>
      <top/>
      <bottom style="thin">
        <color theme="1"/>
      </bottom>
      <diagonal/>
    </border>
    <border>
      <left style="thin">
        <color indexed="9"/>
      </left>
      <right/>
      <top/>
      <bottom style="thin">
        <color indexed="8"/>
      </bottom>
      <diagonal/>
    </border>
    <border>
      <left style="thin">
        <color indexed="8"/>
      </left>
      <right style="thin">
        <color indexed="12"/>
      </right>
      <top style="thin">
        <color theme="1"/>
      </top>
      <bottom style="thin">
        <color theme="1"/>
      </bottom>
      <diagonal/>
    </border>
    <border>
      <left style="thin">
        <color indexed="12"/>
      </left>
      <right style="thin">
        <color indexed="8"/>
      </right>
      <top style="thin">
        <color theme="1"/>
      </top>
      <bottom style="thin">
        <color theme="1"/>
      </bottom>
      <diagonal/>
    </border>
    <border>
      <left style="thin">
        <color indexed="12"/>
      </left>
      <right style="thin">
        <color indexed="12"/>
      </right>
      <top style="thin">
        <color theme="1"/>
      </top>
      <bottom style="thin">
        <color theme="1"/>
      </bottom>
      <diagonal/>
    </border>
    <border>
      <left style="thin">
        <color indexed="9"/>
      </left>
      <right style="thin">
        <color indexed="8"/>
      </right>
      <top style="thin">
        <color theme="1"/>
      </top>
      <bottom style="thin">
        <color theme="1"/>
      </bottom>
      <diagonal/>
    </border>
    <border>
      <left style="thin">
        <color indexed="9"/>
      </left>
      <right/>
      <top style="thin">
        <color theme="1"/>
      </top>
      <bottom style="hair">
        <color theme="1"/>
      </bottom>
      <diagonal/>
    </border>
    <border>
      <left/>
      <right/>
      <top style="thin">
        <color theme="1"/>
      </top>
      <bottom style="hair">
        <color theme="1"/>
      </bottom>
      <diagonal/>
    </border>
    <border>
      <left/>
      <right style="thin">
        <color indexed="9"/>
      </right>
      <top style="thin">
        <color theme="1"/>
      </top>
      <bottom/>
      <diagonal/>
    </border>
    <border>
      <left style="thin">
        <color theme="1"/>
      </left>
      <right style="hair">
        <color theme="1"/>
      </right>
      <top style="thin">
        <color theme="1"/>
      </top>
      <bottom/>
      <diagonal/>
    </border>
    <border>
      <left style="thin">
        <color theme="1"/>
      </left>
      <right style="hair">
        <color theme="1"/>
      </right>
      <top/>
      <bottom/>
      <diagonal/>
    </border>
    <border>
      <left style="thin">
        <color theme="1"/>
      </left>
      <right style="hair">
        <color theme="1"/>
      </right>
      <top/>
      <bottom style="thin">
        <color theme="1"/>
      </bottom>
      <diagonal/>
    </border>
    <border>
      <left style="medium">
        <color theme="1"/>
      </left>
      <right style="thin">
        <color indexed="9"/>
      </right>
      <top style="thin">
        <color indexed="8"/>
      </top>
      <bottom style="medium">
        <color rgb="FF002060"/>
      </bottom>
      <diagonal/>
    </border>
    <border>
      <left style="thin">
        <color indexed="9"/>
      </left>
      <right style="thin">
        <color indexed="9"/>
      </right>
      <top style="thin">
        <color indexed="8"/>
      </top>
      <bottom style="medium">
        <color rgb="FF002060"/>
      </bottom>
      <diagonal/>
    </border>
    <border>
      <left style="thin">
        <color indexed="9"/>
      </left>
      <right style="thin">
        <color indexed="8"/>
      </right>
      <top style="thin">
        <color indexed="8"/>
      </top>
      <bottom style="medium">
        <color rgb="FF002060"/>
      </bottom>
      <diagonal/>
    </border>
    <border>
      <left style="thin">
        <color indexed="8"/>
      </left>
      <right style="thin">
        <color indexed="8"/>
      </right>
      <top/>
      <bottom style="medium">
        <color rgb="FF002060"/>
      </bottom>
      <diagonal/>
    </border>
    <border>
      <left style="medium">
        <color rgb="FF002060"/>
      </left>
      <right/>
      <top style="medium">
        <color rgb="FF002060"/>
      </top>
      <bottom style="thin">
        <color indexed="8"/>
      </bottom>
      <diagonal/>
    </border>
    <border>
      <left/>
      <right style="thin">
        <color indexed="8"/>
      </right>
      <top style="medium">
        <color rgb="FF002060"/>
      </top>
      <bottom style="thin">
        <color indexed="8"/>
      </bottom>
      <diagonal/>
    </border>
    <border>
      <left style="thin">
        <color indexed="8"/>
      </left>
      <right style="thin">
        <color indexed="9"/>
      </right>
      <top style="medium">
        <color rgb="FF002060"/>
      </top>
      <bottom style="thin">
        <color indexed="8"/>
      </bottom>
      <diagonal/>
    </border>
    <border>
      <left style="thin">
        <color indexed="9"/>
      </left>
      <right style="thin">
        <color indexed="9"/>
      </right>
      <top style="medium">
        <color rgb="FF002060"/>
      </top>
      <bottom style="thin">
        <color indexed="8"/>
      </bottom>
      <diagonal/>
    </border>
    <border>
      <left style="thin">
        <color indexed="9"/>
      </left>
      <right style="thin">
        <color indexed="8"/>
      </right>
      <top style="medium">
        <color rgb="FF002060"/>
      </top>
      <bottom style="thin">
        <color indexed="8"/>
      </bottom>
      <diagonal/>
    </border>
    <border>
      <left style="thin">
        <color indexed="8"/>
      </left>
      <right style="medium">
        <color rgb="FF002060"/>
      </right>
      <top style="medium">
        <color rgb="FF002060"/>
      </top>
      <bottom style="thin">
        <color indexed="8"/>
      </bottom>
      <diagonal/>
    </border>
    <border>
      <left style="medium">
        <color rgb="FF002060"/>
      </left>
      <right style="thin">
        <color indexed="8"/>
      </right>
      <top style="thin">
        <color indexed="8"/>
      </top>
      <bottom style="thin">
        <color indexed="8"/>
      </bottom>
      <diagonal/>
    </border>
    <border>
      <left style="thin">
        <color indexed="13"/>
      </left>
      <right style="medium">
        <color rgb="FF002060"/>
      </right>
      <top style="thin">
        <color indexed="8"/>
      </top>
      <bottom style="thin">
        <color indexed="8"/>
      </bottom>
      <diagonal/>
    </border>
    <border>
      <left style="medium">
        <color rgb="FF002060"/>
      </left>
      <right style="thin">
        <color indexed="8"/>
      </right>
      <top style="thin">
        <color indexed="8"/>
      </top>
      <bottom/>
      <diagonal/>
    </border>
    <border>
      <left style="medium">
        <color rgb="FF002060"/>
      </left>
      <right style="thin">
        <color indexed="8"/>
      </right>
      <top style="thin">
        <color indexed="64"/>
      </top>
      <bottom style="thin">
        <color indexed="9"/>
      </bottom>
      <diagonal/>
    </border>
    <border>
      <left style="thin">
        <color indexed="13"/>
      </left>
      <right style="medium">
        <color rgb="FF002060"/>
      </right>
      <top style="thin">
        <color indexed="8"/>
      </top>
      <bottom style="thin">
        <color indexed="12"/>
      </bottom>
      <diagonal/>
    </border>
    <border>
      <left style="medium">
        <color rgb="FF002060"/>
      </left>
      <right style="thin">
        <color indexed="8"/>
      </right>
      <top style="thin">
        <color indexed="9"/>
      </top>
      <bottom style="thin">
        <color indexed="9"/>
      </bottom>
      <diagonal/>
    </border>
    <border>
      <left style="thin">
        <color indexed="13"/>
      </left>
      <right style="medium">
        <color rgb="FF002060"/>
      </right>
      <top style="thin">
        <color indexed="12"/>
      </top>
      <bottom/>
      <diagonal/>
    </border>
    <border>
      <left style="medium">
        <color rgb="FF002060"/>
      </left>
      <right/>
      <top style="thin">
        <color indexed="9"/>
      </top>
      <bottom style="thin">
        <color indexed="9"/>
      </bottom>
      <diagonal/>
    </border>
    <border>
      <left style="medium">
        <color theme="4"/>
      </left>
      <right style="medium">
        <color rgb="FF002060"/>
      </right>
      <top style="medium">
        <color theme="4"/>
      </top>
      <bottom style="medium">
        <color theme="4"/>
      </bottom>
      <diagonal/>
    </border>
    <border>
      <left style="medium">
        <color rgb="FF002060"/>
      </left>
      <right style="thin">
        <color indexed="8"/>
      </right>
      <top style="thin">
        <color indexed="9"/>
      </top>
      <bottom style="thin">
        <color indexed="64"/>
      </bottom>
      <diagonal/>
    </border>
    <border>
      <left style="medium">
        <color rgb="FF002060"/>
      </left>
      <right style="thin">
        <color indexed="8"/>
      </right>
      <top style="thin">
        <color indexed="64"/>
      </top>
      <bottom/>
      <diagonal/>
    </border>
    <border>
      <left style="thin">
        <color indexed="13"/>
      </left>
      <right style="medium">
        <color rgb="FF002060"/>
      </right>
      <top style="medium">
        <color theme="4"/>
      </top>
      <bottom style="thin">
        <color indexed="18"/>
      </bottom>
      <diagonal/>
    </border>
    <border>
      <left style="medium">
        <color rgb="FF002060"/>
      </left>
      <right style="thin">
        <color indexed="8"/>
      </right>
      <top/>
      <bottom/>
      <diagonal/>
    </border>
    <border>
      <left style="thin">
        <color indexed="13"/>
      </left>
      <right style="medium">
        <color rgb="FF002060"/>
      </right>
      <top style="thin">
        <color indexed="18"/>
      </top>
      <bottom style="thin">
        <color indexed="18"/>
      </bottom>
      <diagonal/>
    </border>
    <border>
      <left style="thin">
        <color indexed="13"/>
      </left>
      <right style="medium">
        <color rgb="FF002060"/>
      </right>
      <top style="thin">
        <color indexed="18"/>
      </top>
      <bottom style="medium">
        <color theme="4"/>
      </bottom>
      <diagonal/>
    </border>
    <border>
      <left style="thin">
        <color indexed="13"/>
      </left>
      <right style="medium">
        <color rgb="FF002060"/>
      </right>
      <top/>
      <bottom style="thin">
        <color indexed="18"/>
      </bottom>
      <diagonal/>
    </border>
    <border>
      <left style="medium">
        <color rgb="FF002060"/>
      </left>
      <right style="thin">
        <color indexed="8"/>
      </right>
      <top/>
      <bottom style="thin">
        <color indexed="8"/>
      </bottom>
      <diagonal/>
    </border>
    <border>
      <left style="thin">
        <color indexed="13"/>
      </left>
      <right style="medium">
        <color rgb="FF002060"/>
      </right>
      <top style="thin">
        <color indexed="18"/>
      </top>
      <bottom style="thin">
        <color indexed="8"/>
      </bottom>
      <diagonal/>
    </border>
    <border>
      <left style="thin">
        <color indexed="8"/>
      </left>
      <right style="medium">
        <color rgb="FF002060"/>
      </right>
      <top style="thin">
        <color indexed="8"/>
      </top>
      <bottom/>
      <diagonal/>
    </border>
    <border>
      <left style="medium">
        <color rgb="FF002060"/>
      </left>
      <right style="thin">
        <color indexed="8"/>
      </right>
      <top style="thin">
        <color indexed="8"/>
      </top>
      <bottom style="thin">
        <color indexed="9"/>
      </bottom>
      <diagonal/>
    </border>
    <border>
      <left/>
      <right style="medium">
        <color rgb="FF002060"/>
      </right>
      <top style="hair">
        <color theme="1"/>
      </top>
      <bottom style="hair">
        <color indexed="64"/>
      </bottom>
      <diagonal/>
    </border>
    <border>
      <left style="medium">
        <color rgb="FF002060"/>
      </left>
      <right style="thin">
        <color indexed="8"/>
      </right>
      <top style="thin">
        <color indexed="9"/>
      </top>
      <bottom style="thin">
        <color indexed="8"/>
      </bottom>
      <diagonal/>
    </border>
    <border>
      <left style="thin">
        <color indexed="9"/>
      </left>
      <right style="medium">
        <color rgb="FF002060"/>
      </right>
      <top style="thin">
        <color indexed="8"/>
      </top>
      <bottom style="thin">
        <color indexed="8"/>
      </bottom>
      <diagonal/>
    </border>
    <border>
      <left/>
      <right style="medium">
        <color rgb="FF002060"/>
      </right>
      <top style="thin">
        <color indexed="8"/>
      </top>
      <bottom/>
      <diagonal/>
    </border>
    <border>
      <left style="hair">
        <color theme="1"/>
      </left>
      <right style="medium">
        <color rgb="FF002060"/>
      </right>
      <top style="hair">
        <color theme="1"/>
      </top>
      <bottom style="hair">
        <color theme="1"/>
      </bottom>
      <diagonal/>
    </border>
    <border>
      <left style="thin">
        <color indexed="9"/>
      </left>
      <right style="medium">
        <color rgb="FF002060"/>
      </right>
      <top style="hair">
        <color theme="1"/>
      </top>
      <bottom style="hair">
        <color theme="1"/>
      </bottom>
      <diagonal/>
    </border>
    <border>
      <left style="thin">
        <color indexed="9"/>
      </left>
      <right style="medium">
        <color rgb="FF002060"/>
      </right>
      <top/>
      <bottom style="hair">
        <color theme="1"/>
      </bottom>
      <diagonal/>
    </border>
    <border>
      <left style="medium">
        <color rgb="FF002060"/>
      </left>
      <right style="thin">
        <color indexed="9"/>
      </right>
      <top/>
      <bottom/>
      <diagonal/>
    </border>
    <border>
      <left style="thin">
        <color indexed="9"/>
      </left>
      <right style="medium">
        <color rgb="FF002060"/>
      </right>
      <top/>
      <bottom style="thin">
        <color indexed="8"/>
      </bottom>
      <diagonal/>
    </border>
    <border>
      <left style="medium">
        <color rgb="FF002060"/>
      </left>
      <right style="thin">
        <color indexed="9"/>
      </right>
      <top/>
      <bottom style="thin">
        <color indexed="8"/>
      </bottom>
      <diagonal/>
    </border>
    <border>
      <left/>
      <right style="medium">
        <color rgb="FF002060"/>
      </right>
      <top style="thin">
        <color indexed="8"/>
      </top>
      <bottom style="thin">
        <color theme="1"/>
      </bottom>
      <diagonal/>
    </border>
    <border>
      <left style="medium">
        <color rgb="FF002060"/>
      </left>
      <right/>
      <top style="thin">
        <color indexed="8"/>
      </top>
      <bottom/>
      <diagonal/>
    </border>
    <border>
      <left/>
      <right style="medium">
        <color rgb="FF002060"/>
      </right>
      <top/>
      <bottom style="thin">
        <color theme="1"/>
      </bottom>
      <diagonal/>
    </border>
    <border>
      <left style="medium">
        <color rgb="FF002060"/>
      </left>
      <right/>
      <top/>
      <bottom style="thin">
        <color indexed="8"/>
      </bottom>
      <diagonal/>
    </border>
    <border>
      <left/>
      <right style="medium">
        <color rgb="FF002060"/>
      </right>
      <top style="thin">
        <color theme="1"/>
      </top>
      <bottom/>
      <diagonal/>
    </border>
    <border>
      <left/>
      <right style="medium">
        <color rgb="FF002060"/>
      </right>
      <top/>
      <bottom/>
      <diagonal/>
    </border>
    <border>
      <left/>
      <right style="medium">
        <color rgb="FF002060"/>
      </right>
      <top/>
      <bottom style="thin">
        <color indexed="64"/>
      </bottom>
      <diagonal/>
    </border>
    <border>
      <left style="thin">
        <color indexed="8"/>
      </left>
      <right style="medium">
        <color rgb="FF002060"/>
      </right>
      <top/>
      <bottom style="thin">
        <color indexed="8"/>
      </bottom>
      <diagonal/>
    </border>
    <border>
      <left style="medium">
        <color rgb="FF002060"/>
      </left>
      <right style="thin">
        <color indexed="9"/>
      </right>
      <top style="thin">
        <color indexed="8"/>
      </top>
      <bottom style="thin">
        <color indexed="8"/>
      </bottom>
      <diagonal/>
    </border>
    <border>
      <left style="thin">
        <color indexed="9"/>
      </left>
      <right style="medium">
        <color rgb="FF002060"/>
      </right>
      <top style="thin">
        <color indexed="8"/>
      </top>
      <bottom style="thin">
        <color theme="0" tint="-0.249977111117893"/>
      </bottom>
      <diagonal/>
    </border>
    <border>
      <left style="medium">
        <color rgb="FF002060"/>
      </left>
      <right style="thin">
        <color indexed="9"/>
      </right>
      <top style="thin">
        <color indexed="8"/>
      </top>
      <bottom style="thin">
        <color indexed="9"/>
      </bottom>
      <diagonal/>
    </border>
    <border>
      <left/>
      <right style="medium">
        <color rgb="FF002060"/>
      </right>
      <top style="thin">
        <color indexed="9"/>
      </top>
      <bottom/>
      <diagonal/>
    </border>
    <border>
      <left style="medium">
        <color theme="4"/>
      </left>
      <right style="medium">
        <color rgb="FF002060"/>
      </right>
      <top style="medium">
        <color theme="4"/>
      </top>
      <bottom/>
      <diagonal/>
    </border>
    <border>
      <left style="medium">
        <color rgb="FF002060"/>
      </left>
      <right/>
      <top style="hair">
        <color theme="1"/>
      </top>
      <bottom/>
      <diagonal/>
    </border>
    <border>
      <left style="medium">
        <color theme="4"/>
      </left>
      <right style="medium">
        <color rgb="FF002060"/>
      </right>
      <top/>
      <bottom style="medium">
        <color theme="4"/>
      </bottom>
      <diagonal/>
    </border>
    <border>
      <left style="medium">
        <color rgb="FF002060"/>
      </left>
      <right/>
      <top style="thin">
        <color theme="0" tint="-0.34998626667073579"/>
      </top>
      <bottom/>
      <diagonal/>
    </border>
    <border>
      <left style="medium">
        <color rgb="FF002060"/>
      </left>
      <right/>
      <top/>
      <bottom style="thin">
        <color theme="0" tint="-0.34998626667073579"/>
      </bottom>
      <diagonal/>
    </border>
    <border>
      <left/>
      <right style="medium">
        <color rgb="FF002060"/>
      </right>
      <top/>
      <bottom style="hair">
        <color theme="1"/>
      </bottom>
      <diagonal/>
    </border>
    <border>
      <left style="medium">
        <color rgb="FF002060"/>
      </left>
      <right/>
      <top/>
      <bottom style="thin">
        <color theme="1"/>
      </bottom>
      <diagonal/>
    </border>
    <border>
      <left/>
      <right style="medium">
        <color rgb="FF002060"/>
      </right>
      <top style="hair">
        <color theme="1"/>
      </top>
      <bottom style="thin">
        <color theme="1"/>
      </bottom>
      <diagonal/>
    </border>
    <border>
      <left style="medium">
        <color rgb="FF002060"/>
      </left>
      <right style="thin">
        <color indexed="8"/>
      </right>
      <top style="thin">
        <color theme="1"/>
      </top>
      <bottom style="thin">
        <color theme="1"/>
      </bottom>
      <diagonal/>
    </border>
    <border>
      <left style="thin">
        <color indexed="8"/>
      </left>
      <right style="medium">
        <color rgb="FF002060"/>
      </right>
      <top style="thin">
        <color theme="1"/>
      </top>
      <bottom style="thin">
        <color theme="1"/>
      </bottom>
      <diagonal/>
    </border>
    <border>
      <left/>
      <right style="medium">
        <color rgb="FF002060"/>
      </right>
      <top/>
      <bottom style="thin">
        <color indexed="8"/>
      </bottom>
      <diagonal/>
    </border>
    <border>
      <left style="medium">
        <color rgb="FF002060"/>
      </left>
      <right style="thin">
        <color indexed="9"/>
      </right>
      <top style="thin">
        <color indexed="9"/>
      </top>
      <bottom style="thin">
        <color indexed="9"/>
      </bottom>
      <diagonal/>
    </border>
    <border>
      <left/>
      <right style="medium">
        <color rgb="FF002060"/>
      </right>
      <top style="thin">
        <color indexed="32"/>
      </top>
      <bottom/>
      <diagonal/>
    </border>
    <border>
      <left style="medium">
        <color rgb="FF002060"/>
      </left>
      <right style="thin">
        <color indexed="9"/>
      </right>
      <top style="thin">
        <color indexed="9"/>
      </top>
      <bottom style="thin">
        <color indexed="8"/>
      </bottom>
      <diagonal/>
    </border>
    <border>
      <left style="thin">
        <color indexed="32"/>
      </left>
      <right style="medium">
        <color rgb="FF002060"/>
      </right>
      <top style="thin">
        <color indexed="32"/>
      </top>
      <bottom style="thin">
        <color indexed="32"/>
      </bottom>
      <diagonal/>
    </border>
    <border>
      <left style="thin">
        <color indexed="8"/>
      </left>
      <right style="medium">
        <color rgb="FF002060"/>
      </right>
      <top style="thin">
        <color indexed="8"/>
      </top>
      <bottom style="thin">
        <color indexed="8"/>
      </bottom>
      <diagonal/>
    </border>
    <border>
      <left style="thin">
        <color indexed="9"/>
      </left>
      <right style="medium">
        <color rgb="FF002060"/>
      </right>
      <top style="thin">
        <color indexed="8"/>
      </top>
      <bottom style="thin">
        <color indexed="34"/>
      </bottom>
      <diagonal/>
    </border>
    <border>
      <left style="thin">
        <color indexed="9"/>
      </left>
      <right style="medium">
        <color rgb="FF002060"/>
      </right>
      <top style="thin">
        <color indexed="34"/>
      </top>
      <bottom style="thin">
        <color indexed="9"/>
      </bottom>
      <diagonal/>
    </border>
    <border>
      <left style="hair">
        <color indexed="64"/>
      </left>
      <right style="medium">
        <color rgb="FF002060"/>
      </right>
      <top style="thin">
        <color indexed="9"/>
      </top>
      <bottom style="thin">
        <color indexed="9"/>
      </bottom>
      <diagonal/>
    </border>
    <border>
      <left style="medium">
        <color rgb="FF002060"/>
      </left>
      <right style="thin">
        <color indexed="35"/>
      </right>
      <top style="thin">
        <color indexed="9"/>
      </top>
      <bottom style="thin">
        <color indexed="8"/>
      </bottom>
      <diagonal/>
    </border>
    <border>
      <left style="hair">
        <color theme="1"/>
      </left>
      <right style="medium">
        <color rgb="FF002060"/>
      </right>
      <top style="thin">
        <color indexed="9"/>
      </top>
      <bottom style="thin">
        <color indexed="8"/>
      </bottom>
      <diagonal/>
    </border>
    <border>
      <left style="medium">
        <color rgb="FF002060"/>
      </left>
      <right/>
      <top style="thin">
        <color indexed="8"/>
      </top>
      <bottom style="thin">
        <color indexed="8"/>
      </bottom>
      <diagonal/>
    </border>
    <border>
      <left/>
      <right style="medium">
        <color rgb="FF002060"/>
      </right>
      <top style="thin">
        <color indexed="8"/>
      </top>
      <bottom style="thin">
        <color indexed="64"/>
      </bottom>
      <diagonal/>
    </border>
    <border>
      <left/>
      <right style="medium">
        <color rgb="FF002060"/>
      </right>
      <top style="thin">
        <color theme="3"/>
      </top>
      <bottom/>
      <diagonal/>
    </border>
    <border>
      <left/>
      <right style="medium">
        <color rgb="FF002060"/>
      </right>
      <top/>
      <bottom style="thin">
        <color theme="3"/>
      </bottom>
      <diagonal/>
    </border>
    <border>
      <left style="thin">
        <color indexed="8"/>
      </left>
      <right style="medium">
        <color rgb="FF002060"/>
      </right>
      <top/>
      <bottom style="medium">
        <color rgb="FF002060"/>
      </bottom>
      <diagonal/>
    </border>
    <border>
      <left style="thin">
        <color theme="1"/>
      </left>
      <right style="thin">
        <color theme="1"/>
      </right>
      <top style="medium">
        <color theme="4"/>
      </top>
      <bottom style="thin">
        <color theme="1"/>
      </bottom>
      <diagonal/>
    </border>
    <border>
      <left style="hair">
        <color indexed="64"/>
      </left>
      <right/>
      <top style="thin">
        <color indexed="8"/>
      </top>
      <bottom style="thin">
        <color indexed="64"/>
      </bottom>
      <diagonal/>
    </border>
    <border>
      <left style="thin">
        <color indexed="35"/>
      </left>
      <right/>
      <top style="thin">
        <color indexed="8"/>
      </top>
      <bottom style="thin">
        <color indexed="8"/>
      </bottom>
      <diagonal/>
    </border>
    <border>
      <left style="thin">
        <color theme="1"/>
      </left>
      <right/>
      <top style="thin">
        <color indexed="8"/>
      </top>
      <bottom style="thin">
        <color indexed="8"/>
      </bottom>
      <diagonal/>
    </border>
    <border>
      <left style="hair">
        <color theme="1"/>
      </left>
      <right/>
      <top style="thin">
        <color indexed="8"/>
      </top>
      <bottom style="thin">
        <color indexed="8"/>
      </bottom>
      <diagonal/>
    </border>
    <border>
      <left/>
      <right style="thin">
        <color indexed="8"/>
      </right>
      <top style="thin">
        <color indexed="8"/>
      </top>
      <bottom style="thin">
        <color indexed="8"/>
      </bottom>
      <diagonal/>
    </border>
    <border>
      <left style="medium">
        <color rgb="FF002060"/>
      </left>
      <right style="hair">
        <color theme="1"/>
      </right>
      <top style="thin">
        <color indexed="8"/>
      </top>
      <bottom style="thin">
        <color indexed="8"/>
      </bottom>
      <diagonal/>
    </border>
    <border>
      <left style="thin">
        <color indexed="35"/>
      </left>
      <right style="hair">
        <color theme="1"/>
      </right>
      <top style="thin">
        <color indexed="9"/>
      </top>
      <bottom style="thin">
        <color indexed="8"/>
      </bottom>
      <diagonal/>
    </border>
    <border>
      <left/>
      <right style="thin">
        <color indexed="35"/>
      </right>
      <top style="thin">
        <color indexed="34"/>
      </top>
      <bottom style="thin">
        <color indexed="9"/>
      </bottom>
      <diagonal/>
    </border>
    <border>
      <left style="medium">
        <color rgb="FF002060"/>
      </left>
      <right style="thin">
        <color indexed="9"/>
      </right>
      <top style="thin">
        <color indexed="8"/>
      </top>
      <bottom/>
      <diagonal/>
    </border>
    <border>
      <left style="thin">
        <color indexed="9"/>
      </left>
      <right style="hair">
        <color theme="1"/>
      </right>
      <top style="thin">
        <color indexed="8"/>
      </top>
      <bottom/>
      <diagonal/>
    </border>
    <border>
      <left style="medium">
        <color rgb="FF002060"/>
      </left>
      <right style="thin">
        <color indexed="35"/>
      </right>
      <top style="hair">
        <color theme="1"/>
      </top>
      <bottom style="thin">
        <color indexed="9"/>
      </bottom>
      <diagonal/>
    </border>
    <border>
      <left style="thin">
        <color indexed="35"/>
      </left>
      <right style="hair">
        <color theme="1"/>
      </right>
      <top style="hair">
        <color theme="1"/>
      </top>
      <bottom style="thin">
        <color indexed="9"/>
      </bottom>
      <diagonal/>
    </border>
    <border>
      <left/>
      <right style="medium">
        <color theme="1"/>
      </right>
      <top style="thin">
        <color indexed="8"/>
      </top>
      <bottom style="thin">
        <color indexed="8"/>
      </bottom>
      <diagonal/>
    </border>
    <border>
      <left style="medium">
        <color theme="4"/>
      </left>
      <right/>
      <top style="medium">
        <color theme="4"/>
      </top>
      <bottom style="medium">
        <color theme="4"/>
      </bottom>
      <diagonal/>
    </border>
    <border>
      <left style="thin">
        <color theme="1"/>
      </left>
      <right style="medium">
        <color rgb="FF002060"/>
      </right>
      <top style="thin">
        <color indexed="64"/>
      </top>
      <bottom/>
      <diagonal/>
    </border>
    <border>
      <left style="thin">
        <color theme="1"/>
      </left>
      <right style="medium">
        <color rgb="FF002060"/>
      </right>
      <top/>
      <bottom style="thin">
        <color indexed="8"/>
      </bottom>
      <diagonal/>
    </border>
    <border>
      <left style="hair">
        <color theme="1"/>
      </left>
      <right style="thin">
        <color rgb="FF002060"/>
      </right>
      <top style="medium">
        <color theme="4"/>
      </top>
      <bottom style="thin">
        <color rgb="FF002060"/>
      </bottom>
      <diagonal/>
    </border>
    <border>
      <left style="thin">
        <color indexed="9"/>
      </left>
      <right/>
      <top/>
      <bottom style="thin">
        <color rgb="FF002060"/>
      </bottom>
      <diagonal/>
    </border>
    <border>
      <left style="hair">
        <color indexed="64"/>
      </left>
      <right/>
      <top style="hair">
        <color theme="1"/>
      </top>
      <bottom style="hair">
        <color theme="1"/>
      </bottom>
      <diagonal/>
    </border>
    <border>
      <left/>
      <right/>
      <top style="hair">
        <color theme="1"/>
      </top>
      <bottom style="hair">
        <color theme="1"/>
      </bottom>
      <diagonal/>
    </border>
    <border>
      <left/>
      <right style="medium">
        <color rgb="FF002060"/>
      </right>
      <top style="hair">
        <color theme="1"/>
      </top>
      <bottom style="hair">
        <color theme="1"/>
      </bottom>
      <diagonal/>
    </border>
    <border>
      <left style="thin">
        <color indexed="8"/>
      </left>
      <right style="thin">
        <color indexed="9"/>
      </right>
      <top style="hair">
        <color theme="1"/>
      </top>
      <bottom/>
      <diagonal/>
    </border>
    <border>
      <left style="thin">
        <color indexed="9"/>
      </left>
      <right style="thin">
        <color indexed="9"/>
      </right>
      <top/>
      <bottom/>
      <diagonal/>
    </border>
    <border>
      <left style="thin">
        <color indexed="9"/>
      </left>
      <right style="medium">
        <color rgb="FF002060"/>
      </right>
      <top/>
      <bottom/>
      <diagonal/>
    </border>
    <border>
      <left style="thin">
        <color indexed="8"/>
      </left>
      <right style="thin">
        <color indexed="8"/>
      </right>
      <top style="thin">
        <color theme="1"/>
      </top>
      <bottom style="thin">
        <color theme="1"/>
      </bottom>
      <diagonal/>
    </border>
    <border>
      <left/>
      <right style="medium">
        <color theme="1"/>
      </right>
      <top/>
      <bottom style="thin">
        <color indexed="32"/>
      </bottom>
      <diagonal/>
    </border>
    <border>
      <left/>
      <right style="medium">
        <color theme="1"/>
      </right>
      <top style="hair">
        <color theme="1"/>
      </top>
      <bottom/>
      <diagonal/>
    </border>
    <border>
      <left style="medium">
        <color rgb="FF002060"/>
      </left>
      <right/>
      <top style="hair">
        <color theme="1"/>
      </top>
      <bottom style="hair">
        <color theme="1"/>
      </bottom>
      <diagonal/>
    </border>
    <border>
      <left/>
      <right style="thin">
        <color indexed="9"/>
      </right>
      <top style="hair">
        <color theme="1"/>
      </top>
      <bottom style="hair">
        <color theme="1"/>
      </bottom>
      <diagonal/>
    </border>
    <border>
      <left style="hair">
        <color theme="1"/>
      </left>
      <right style="thin">
        <color indexed="8"/>
      </right>
      <top style="thin">
        <color indexed="9"/>
      </top>
      <bottom style="hair">
        <color theme="1"/>
      </bottom>
      <diagonal/>
    </border>
    <border>
      <left style="thin">
        <color indexed="8"/>
      </left>
      <right style="thin">
        <color indexed="9"/>
      </right>
      <top style="thin">
        <color indexed="64"/>
      </top>
      <bottom style="thin">
        <color theme="1"/>
      </bottom>
      <diagonal/>
    </border>
    <border>
      <left style="thin">
        <color indexed="9"/>
      </left>
      <right style="thin">
        <color theme="1"/>
      </right>
      <top style="thin">
        <color indexed="64"/>
      </top>
      <bottom style="thin">
        <color theme="1"/>
      </bottom>
      <diagonal/>
    </border>
    <border>
      <left style="thin">
        <color indexed="8"/>
      </left>
      <right style="thin">
        <color theme="1"/>
      </right>
      <top style="thin">
        <color theme="1"/>
      </top>
      <bottom style="medium">
        <color theme="4"/>
      </bottom>
      <diagonal/>
    </border>
    <border>
      <left style="thin">
        <color indexed="8"/>
      </left>
      <right style="thin">
        <color theme="1"/>
      </right>
      <top style="medium">
        <color theme="4"/>
      </top>
      <bottom style="thin">
        <color indexed="64"/>
      </bottom>
      <diagonal/>
    </border>
    <border>
      <left/>
      <right style="thin">
        <color theme="1"/>
      </right>
      <top style="thin">
        <color theme="1"/>
      </top>
      <bottom/>
      <diagonal/>
    </border>
    <border>
      <left style="thin">
        <color theme="1"/>
      </left>
      <right style="thin">
        <color theme="3"/>
      </right>
      <top style="hair">
        <color theme="1"/>
      </top>
      <bottom style="thin">
        <color theme="1"/>
      </bottom>
      <diagonal/>
    </border>
    <border>
      <left style="medium">
        <color theme="4"/>
      </left>
      <right style="thin">
        <color theme="3"/>
      </right>
      <top style="hair">
        <color theme="1"/>
      </top>
      <bottom/>
      <diagonal/>
    </border>
    <border>
      <left style="thin">
        <color indexed="8"/>
      </left>
      <right/>
      <top style="thin">
        <color indexed="8"/>
      </top>
      <bottom/>
      <diagonal/>
    </border>
    <border>
      <left style="thin">
        <color indexed="8"/>
      </left>
      <right/>
      <top style="hair">
        <color theme="1"/>
      </top>
      <bottom style="thin">
        <color indexed="8"/>
      </bottom>
      <diagonal/>
    </border>
    <border>
      <left/>
      <right style="thin">
        <color indexed="8"/>
      </right>
      <top style="hair">
        <color theme="1"/>
      </top>
      <bottom style="thin">
        <color indexed="8"/>
      </bottom>
      <diagonal/>
    </border>
    <border>
      <left style="thin">
        <color indexed="9"/>
      </left>
      <right style="hair">
        <color theme="1"/>
      </right>
      <top style="thin">
        <color indexed="8"/>
      </top>
      <bottom style="hair">
        <color theme="1"/>
      </bottom>
      <diagonal/>
    </border>
    <border>
      <left style="thin">
        <color indexed="9"/>
      </left>
      <right style="hair">
        <color theme="1"/>
      </right>
      <top style="hair">
        <color theme="1"/>
      </top>
      <bottom style="thin">
        <color indexed="8"/>
      </bottom>
      <diagonal/>
    </border>
    <border>
      <left style="thin">
        <color indexed="8"/>
      </left>
      <right style="medium">
        <color rgb="FF002060"/>
      </right>
      <top style="thin">
        <color theme="1"/>
      </top>
      <bottom/>
      <diagonal/>
    </border>
    <border>
      <left style="thin">
        <color theme="0" tint="-0.14999847407452621"/>
      </left>
      <right/>
      <top style="thin">
        <color indexed="8"/>
      </top>
      <bottom/>
      <diagonal/>
    </border>
    <border>
      <left/>
      <right style="medium">
        <color theme="1"/>
      </right>
      <top/>
      <bottom/>
      <diagonal/>
    </border>
    <border>
      <left style="thin">
        <color indexed="8"/>
      </left>
      <right style="thin">
        <color indexed="8"/>
      </right>
      <top style="thin">
        <color theme="1"/>
      </top>
      <bottom/>
      <diagonal/>
    </border>
    <border>
      <left style="thin">
        <color theme="1"/>
      </left>
      <right/>
      <top/>
      <bottom/>
      <diagonal/>
    </border>
    <border>
      <left style="medium">
        <color theme="1"/>
      </left>
      <right/>
      <top/>
      <bottom style="thin">
        <color theme="1"/>
      </bottom>
      <diagonal/>
    </border>
    <border>
      <left style="thin">
        <color theme="1"/>
      </left>
      <right style="medium">
        <color theme="4"/>
      </right>
      <top style="thin">
        <color indexed="9"/>
      </top>
      <bottom/>
      <diagonal/>
    </border>
    <border>
      <left style="thin">
        <color theme="1"/>
      </left>
      <right style="hair">
        <color indexed="64"/>
      </right>
      <top style="hair">
        <color indexed="64"/>
      </top>
      <bottom/>
      <diagonal/>
    </border>
    <border>
      <left style="medium">
        <color theme="1"/>
      </left>
      <right style="thin">
        <color indexed="9"/>
      </right>
      <top style="medium">
        <color theme="1"/>
      </top>
      <bottom style="medium">
        <color theme="4"/>
      </bottom>
      <diagonal/>
    </border>
    <border>
      <left style="thin">
        <color indexed="9"/>
      </left>
      <right style="thin">
        <color indexed="9"/>
      </right>
      <top style="medium">
        <color theme="1"/>
      </top>
      <bottom style="medium">
        <color theme="4"/>
      </bottom>
      <diagonal/>
    </border>
    <border>
      <left style="thin">
        <color indexed="9"/>
      </left>
      <right style="thin">
        <color indexed="8"/>
      </right>
      <top style="medium">
        <color theme="1"/>
      </top>
      <bottom style="medium">
        <color theme="4"/>
      </bottom>
      <diagonal/>
    </border>
    <border>
      <left style="medium">
        <color theme="1"/>
      </left>
      <right style="medium">
        <color theme="4"/>
      </right>
      <top style="medium">
        <color theme="4"/>
      </top>
      <bottom style="medium">
        <color theme="4"/>
      </bottom>
      <diagonal/>
    </border>
    <border>
      <left/>
      <right style="thin">
        <color indexed="9"/>
      </right>
      <top style="medium">
        <color theme="4"/>
      </top>
      <bottom style="thin">
        <color rgb="FF002060"/>
      </bottom>
      <diagonal/>
    </border>
    <border>
      <left style="hair">
        <color indexed="64"/>
      </left>
      <right/>
      <top style="hair">
        <color indexed="64"/>
      </top>
      <bottom style="medium">
        <color theme="1"/>
      </bottom>
      <diagonal/>
    </border>
    <border>
      <left/>
      <right/>
      <top style="hair">
        <color indexed="64"/>
      </top>
      <bottom style="medium">
        <color theme="1"/>
      </bottom>
      <diagonal/>
    </border>
    <border>
      <left/>
      <right style="medium">
        <color rgb="FF002060"/>
      </right>
      <top style="hair">
        <color indexed="64"/>
      </top>
      <bottom style="medium">
        <color theme="1"/>
      </bottom>
      <diagonal/>
    </border>
    <border>
      <left style="thin">
        <color indexed="9"/>
      </left>
      <right/>
      <top style="hair">
        <color theme="1"/>
      </top>
      <bottom/>
      <diagonal/>
    </border>
    <border>
      <left style="thin">
        <color theme="1"/>
      </left>
      <right/>
      <top/>
      <bottom style="thin">
        <color theme="1"/>
      </bottom>
      <diagonal/>
    </border>
    <border>
      <left/>
      <right style="hair">
        <color theme="1"/>
      </right>
      <top style="thin">
        <color rgb="FF002060"/>
      </top>
      <bottom style="hair">
        <color theme="1"/>
      </bottom>
      <diagonal/>
    </border>
    <border>
      <left style="medium">
        <color rgb="FF002060"/>
      </left>
      <right/>
      <top/>
      <bottom/>
      <diagonal/>
    </border>
    <border>
      <left style="medium">
        <color rgb="FF002060"/>
      </left>
      <right style="thin">
        <color theme="1"/>
      </right>
      <top style="thin">
        <color indexed="8"/>
      </top>
      <bottom/>
      <diagonal/>
    </border>
    <border>
      <left style="medium">
        <color rgb="FF002060"/>
      </left>
      <right style="thin">
        <color theme="1"/>
      </right>
      <top/>
      <bottom/>
      <diagonal/>
    </border>
    <border>
      <left style="medium">
        <color rgb="FF002060"/>
      </left>
      <right style="thin">
        <color theme="1"/>
      </right>
      <top/>
      <bottom style="thin">
        <color theme="1"/>
      </bottom>
      <diagonal/>
    </border>
    <border>
      <left style="thin">
        <color theme="1"/>
      </left>
      <right style="medium">
        <color theme="4"/>
      </right>
      <top style="thin">
        <color indexed="9"/>
      </top>
      <bottom style="thin">
        <color theme="1"/>
      </bottom>
      <diagonal/>
    </border>
    <border>
      <left/>
      <right style="medium">
        <color theme="4"/>
      </right>
      <top/>
      <bottom style="thin">
        <color theme="1"/>
      </bottom>
      <diagonal/>
    </border>
    <border>
      <left/>
      <right/>
      <top style="thin">
        <color rgb="FF002060"/>
      </top>
      <bottom style="hair">
        <color theme="1"/>
      </bottom>
      <diagonal/>
    </border>
    <border>
      <left style="medium">
        <color theme="4" tint="0.59999389629810485"/>
      </left>
      <right/>
      <top style="medium">
        <color theme="4" tint="0.59999389629810485"/>
      </top>
      <bottom/>
      <diagonal/>
    </border>
    <border>
      <left/>
      <right/>
      <top style="medium">
        <color theme="4" tint="0.59999389629810485"/>
      </top>
      <bottom/>
      <diagonal/>
    </border>
    <border>
      <left style="medium">
        <color theme="4" tint="0.59999389629810485"/>
      </left>
      <right/>
      <top/>
      <bottom/>
      <diagonal/>
    </border>
    <border>
      <left style="medium">
        <color theme="4" tint="0.59999389629810485"/>
      </left>
      <right/>
      <top/>
      <bottom style="medium">
        <color theme="4" tint="0.59999389629810485"/>
      </bottom>
      <diagonal/>
    </border>
    <border>
      <left/>
      <right/>
      <top/>
      <bottom style="medium">
        <color theme="4" tint="0.59999389629810485"/>
      </bottom>
      <diagonal/>
    </border>
    <border>
      <left style="medium">
        <color theme="1"/>
      </left>
      <right/>
      <top style="hair">
        <color theme="1"/>
      </top>
      <bottom style="hair">
        <color theme="1"/>
      </bottom>
      <diagonal/>
    </border>
    <border>
      <left/>
      <right style="medium">
        <color theme="4"/>
      </right>
      <top style="hair">
        <color theme="1"/>
      </top>
      <bottom style="hair">
        <color theme="1"/>
      </bottom>
      <diagonal/>
    </border>
    <border>
      <left style="hair">
        <color theme="1"/>
      </left>
      <right/>
      <top style="hair">
        <color theme="1"/>
      </top>
      <bottom style="thin">
        <color indexed="8"/>
      </bottom>
      <diagonal/>
    </border>
  </borders>
  <cellStyleXfs count="2">
    <xf numFmtId="0" fontId="0" fillId="0" borderId="0" applyNumberFormat="0" applyFill="0" applyBorder="0" applyProtection="0">
      <alignment vertical="top" wrapText="1"/>
    </xf>
    <xf numFmtId="0" fontId="2" fillId="0" borderId="0"/>
  </cellStyleXfs>
  <cellXfs count="483">
    <xf numFmtId="0" fontId="0" fillId="0" borderId="0" xfId="0">
      <alignment vertical="top" wrapText="1"/>
    </xf>
    <xf numFmtId="0" fontId="3" fillId="0" borderId="0" xfId="0" applyNumberFormat="1" applyFont="1" applyAlignment="1"/>
    <xf numFmtId="0" fontId="3" fillId="0" borderId="0" xfId="0" applyNumberFormat="1" applyFont="1" applyAlignment="1">
      <alignment wrapText="1"/>
    </xf>
    <xf numFmtId="49" fontId="6" fillId="2" borderId="7" xfId="0" applyNumberFormat="1" applyFont="1" applyFill="1" applyBorder="1" applyAlignment="1">
      <alignment horizontal="left" vertical="center" wrapText="1"/>
    </xf>
    <xf numFmtId="49" fontId="6" fillId="2" borderId="43" xfId="0" applyNumberFormat="1" applyFont="1" applyFill="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49" fontId="6" fillId="3" borderId="26" xfId="0" applyNumberFormat="1" applyFont="1" applyFill="1" applyBorder="1" applyAlignment="1">
      <alignment horizontal="left" vertical="center" wrapText="1"/>
    </xf>
    <xf numFmtId="0" fontId="6" fillId="3" borderId="42" xfId="0" applyFont="1" applyFill="1" applyBorder="1" applyAlignment="1">
      <alignment horizontal="left" vertical="center" wrapText="1"/>
    </xf>
    <xf numFmtId="49" fontId="6" fillId="3" borderId="10" xfId="0" applyNumberFormat="1" applyFont="1" applyFill="1" applyBorder="1" applyAlignment="1">
      <alignment horizontal="left" vertical="center" wrapText="1"/>
    </xf>
    <xf numFmtId="49" fontId="6" fillId="3" borderId="11" xfId="0" applyNumberFormat="1" applyFont="1" applyFill="1" applyBorder="1" applyAlignment="1">
      <alignment horizontal="left" vertical="center" wrapText="1"/>
    </xf>
    <xf numFmtId="0" fontId="6" fillId="3" borderId="29" xfId="0" applyFont="1" applyFill="1" applyBorder="1" applyAlignment="1">
      <alignment horizontal="left" vertical="center" wrapText="1"/>
    </xf>
    <xf numFmtId="49" fontId="6" fillId="2" borderId="14" xfId="0" applyNumberFormat="1" applyFont="1" applyFill="1" applyBorder="1" applyAlignment="1">
      <alignment horizontal="left" vertical="center" wrapText="1"/>
    </xf>
    <xf numFmtId="49" fontId="6" fillId="3" borderId="28" xfId="0" applyNumberFormat="1" applyFont="1" applyFill="1" applyBorder="1" applyAlignment="1">
      <alignment horizontal="left" vertical="center" wrapText="1"/>
    </xf>
    <xf numFmtId="49" fontId="6" fillId="3" borderId="30" xfId="0" applyNumberFormat="1" applyFont="1" applyFill="1" applyBorder="1" applyAlignment="1">
      <alignment horizontal="left" vertical="center" wrapText="1"/>
    </xf>
    <xf numFmtId="49" fontId="6" fillId="2" borderId="17"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169" fontId="6" fillId="0" borderId="2" xfId="0" applyNumberFormat="1" applyFont="1" applyBorder="1" applyAlignment="1">
      <alignment horizontal="left" vertical="center" wrapText="1"/>
    </xf>
    <xf numFmtId="0" fontId="6" fillId="0" borderId="2" xfId="0" applyFont="1" applyBorder="1" applyAlignment="1">
      <alignment horizontal="left" vertical="center" wrapText="1"/>
    </xf>
    <xf numFmtId="49" fontId="6" fillId="3" borderId="8" xfId="0" applyNumberFormat="1" applyFont="1" applyFill="1" applyBorder="1" applyAlignment="1">
      <alignment horizontal="left" vertical="center" wrapText="1"/>
    </xf>
    <xf numFmtId="171" fontId="10" fillId="3" borderId="9" xfId="0" applyNumberFormat="1" applyFont="1" applyFill="1" applyBorder="1" applyAlignment="1">
      <alignment horizontal="left" vertical="center" wrapText="1"/>
    </xf>
    <xf numFmtId="49" fontId="6" fillId="3" borderId="12" xfId="0" applyNumberFormat="1" applyFont="1" applyFill="1" applyBorder="1" applyAlignment="1">
      <alignment horizontal="left" vertical="center" wrapText="1"/>
    </xf>
    <xf numFmtId="171" fontId="10" fillId="3" borderId="13"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169" fontId="6" fillId="0" borderId="11" xfId="0" applyNumberFormat="1" applyFont="1" applyBorder="1" applyAlignment="1">
      <alignment horizontal="left" vertical="center" wrapText="1"/>
    </xf>
    <xf numFmtId="0" fontId="6" fillId="0" borderId="3" xfId="0" applyFont="1" applyBorder="1" applyAlignment="1">
      <alignment horizontal="left" vertical="center" wrapText="1"/>
    </xf>
    <xf numFmtId="49" fontId="6" fillId="0" borderId="8" xfId="0" applyNumberFormat="1" applyFont="1" applyBorder="1" applyAlignment="1">
      <alignment horizontal="left" vertical="center" wrapText="1"/>
    </xf>
    <xf numFmtId="171" fontId="10" fillId="3" borderId="38" xfId="0" applyNumberFormat="1" applyFont="1" applyFill="1" applyBorder="1" applyAlignment="1">
      <alignment horizontal="left" vertical="center" wrapText="1"/>
    </xf>
    <xf numFmtId="0" fontId="6" fillId="0" borderId="9" xfId="0" applyFont="1" applyBorder="1" applyAlignment="1">
      <alignment horizontal="left" vertical="center" wrapText="1"/>
    </xf>
    <xf numFmtId="49" fontId="6" fillId="0" borderId="10" xfId="0" applyNumberFormat="1" applyFont="1" applyBorder="1" applyAlignment="1">
      <alignment horizontal="left" vertical="center" wrapText="1"/>
    </xf>
    <xf numFmtId="0" fontId="6" fillId="0" borderId="11" xfId="0" applyFont="1" applyBorder="1" applyAlignment="1">
      <alignment horizontal="left" vertical="center" wrapText="1"/>
    </xf>
    <xf numFmtId="0" fontId="6" fillId="0" borderId="52" xfId="0" applyFont="1" applyBorder="1" applyAlignment="1">
      <alignment horizontal="left" vertical="center" wrapText="1"/>
    </xf>
    <xf numFmtId="49" fontId="6" fillId="7" borderId="1" xfId="0" applyNumberFormat="1" applyFont="1" applyFill="1" applyBorder="1" applyAlignment="1">
      <alignment horizontal="left" vertical="center" wrapText="1"/>
    </xf>
    <xf numFmtId="0" fontId="6" fillId="0" borderId="39" xfId="0" applyFont="1" applyBorder="1" applyAlignment="1">
      <alignment horizontal="left" vertical="center" wrapText="1"/>
    </xf>
    <xf numFmtId="0" fontId="6" fillId="0" borderId="41" xfId="0" applyFont="1" applyBorder="1" applyAlignment="1">
      <alignment horizontal="left" vertical="center" wrapText="1"/>
    </xf>
    <xf numFmtId="49" fontId="6" fillId="2" borderId="20" xfId="0" applyNumberFormat="1" applyFont="1" applyFill="1" applyBorder="1" applyAlignment="1">
      <alignment horizontal="left" vertical="center" wrapText="1"/>
    </xf>
    <xf numFmtId="49" fontId="6" fillId="2" borderId="21" xfId="0" applyNumberFormat="1" applyFont="1" applyFill="1" applyBorder="1" applyAlignment="1">
      <alignment horizontal="left" vertical="center" wrapText="1"/>
    </xf>
    <xf numFmtId="169" fontId="6" fillId="0" borderId="23" xfId="0" applyNumberFormat="1" applyFont="1" applyBorder="1" applyAlignment="1">
      <alignment horizontal="left" vertical="center" wrapText="1"/>
    </xf>
    <xf numFmtId="0" fontId="6" fillId="0" borderId="32" xfId="0" applyFont="1" applyBorder="1" applyAlignment="1">
      <alignment horizontal="left" vertical="center" wrapText="1"/>
    </xf>
    <xf numFmtId="49" fontId="6" fillId="8" borderId="3" xfId="0" applyNumberFormat="1" applyFont="1" applyFill="1" applyBorder="1" applyAlignment="1">
      <alignment horizontal="left" vertical="center" wrapText="1"/>
    </xf>
    <xf numFmtId="49" fontId="6" fillId="2" borderId="61" xfId="0" applyNumberFormat="1" applyFont="1" applyFill="1" applyBorder="1" applyAlignment="1">
      <alignment horizontal="left" vertical="center" wrapText="1"/>
    </xf>
    <xf numFmtId="49" fontId="6" fillId="2" borderId="62" xfId="0" applyNumberFormat="1" applyFont="1" applyFill="1" applyBorder="1" applyAlignment="1">
      <alignment horizontal="left" vertical="center" wrapText="1"/>
    </xf>
    <xf numFmtId="0" fontId="6" fillId="0" borderId="37" xfId="0" applyFont="1" applyBorder="1" applyAlignment="1">
      <alignment horizontal="left" vertical="center" wrapText="1"/>
    </xf>
    <xf numFmtId="49" fontId="6" fillId="0" borderId="39" xfId="0" applyNumberFormat="1" applyFont="1" applyBorder="1" applyAlignment="1">
      <alignment horizontal="left" vertical="center" wrapText="1"/>
    </xf>
    <xf numFmtId="0" fontId="7" fillId="0" borderId="66" xfId="0" applyFont="1" applyBorder="1" applyAlignment="1">
      <alignment horizontal="left" vertical="center" wrapText="1"/>
    </xf>
    <xf numFmtId="0" fontId="6" fillId="0" borderId="67" xfId="0" applyFont="1" applyBorder="1" applyAlignment="1">
      <alignment horizontal="left" vertical="center" wrapText="1"/>
    </xf>
    <xf numFmtId="49" fontId="6" fillId="2" borderId="68" xfId="0" applyNumberFormat="1" applyFont="1" applyFill="1" applyBorder="1" applyAlignment="1">
      <alignment horizontal="left" vertical="center" wrapText="1"/>
    </xf>
    <xf numFmtId="49" fontId="6" fillId="2" borderId="71" xfId="0" applyNumberFormat="1" applyFont="1" applyFill="1" applyBorder="1" applyAlignment="1">
      <alignment horizontal="left" vertical="center" wrapText="1"/>
    </xf>
    <xf numFmtId="175" fontId="6" fillId="0" borderId="76" xfId="0" applyNumberFormat="1" applyFont="1" applyBorder="1" applyAlignment="1">
      <alignment horizontal="left" vertical="center" wrapText="1"/>
    </xf>
    <xf numFmtId="0" fontId="6" fillId="0" borderId="69" xfId="0" applyNumberFormat="1" applyFont="1" applyBorder="1" applyAlignment="1">
      <alignment horizontal="left" vertical="center" wrapText="1"/>
    </xf>
    <xf numFmtId="171" fontId="10" fillId="3" borderId="77" xfId="0" applyNumberFormat="1" applyFont="1" applyFill="1" applyBorder="1" applyAlignment="1">
      <alignment horizontal="left" vertical="center" wrapText="1"/>
    </xf>
    <xf numFmtId="49" fontId="6" fillId="3" borderId="72" xfId="0" applyNumberFormat="1" applyFont="1" applyFill="1" applyBorder="1" applyAlignment="1">
      <alignment horizontal="left" vertical="center" wrapText="1"/>
    </xf>
    <xf numFmtId="171" fontId="10" fillId="3" borderId="69" xfId="0" applyNumberFormat="1" applyFont="1" applyFill="1" applyBorder="1" applyAlignment="1">
      <alignment horizontal="left" vertical="center" wrapText="1"/>
    </xf>
    <xf numFmtId="173" fontId="6" fillId="0" borderId="69" xfId="0" applyNumberFormat="1" applyFont="1" applyBorder="1" applyAlignment="1">
      <alignment horizontal="left" vertical="center" wrapText="1"/>
    </xf>
    <xf numFmtId="0" fontId="6" fillId="0" borderId="69" xfId="0" applyFont="1" applyBorder="1" applyAlignment="1">
      <alignment horizontal="left" vertical="center" wrapText="1"/>
    </xf>
    <xf numFmtId="49" fontId="6" fillId="8" borderId="80" xfId="0" applyNumberFormat="1" applyFont="1" applyFill="1" applyBorder="1" applyAlignment="1">
      <alignment horizontal="left" vertical="center" wrapText="1"/>
    </xf>
    <xf numFmtId="49" fontId="6" fillId="2" borderId="83" xfId="0" applyNumberFormat="1" applyFont="1" applyFill="1" applyBorder="1" applyAlignment="1">
      <alignment horizontal="left" vertical="center" wrapText="1"/>
    </xf>
    <xf numFmtId="49" fontId="6" fillId="2" borderId="82" xfId="0" applyNumberFormat="1" applyFont="1" applyFill="1" applyBorder="1" applyAlignment="1">
      <alignment horizontal="left" vertical="center" wrapText="1"/>
    </xf>
    <xf numFmtId="49" fontId="6" fillId="2" borderId="84" xfId="0" applyNumberFormat="1" applyFont="1" applyFill="1" applyBorder="1" applyAlignment="1">
      <alignment horizontal="left" vertical="center" wrapText="1"/>
    </xf>
    <xf numFmtId="49" fontId="6" fillId="2" borderId="85" xfId="0" applyNumberFormat="1" applyFont="1" applyFill="1" applyBorder="1" applyAlignment="1">
      <alignment horizontal="left" vertical="center" wrapText="1"/>
    </xf>
    <xf numFmtId="49" fontId="6" fillId="2" borderId="87" xfId="0" applyNumberFormat="1" applyFont="1" applyFill="1" applyBorder="1" applyAlignment="1">
      <alignment horizontal="left" vertical="center" wrapText="1"/>
    </xf>
    <xf numFmtId="49" fontId="6" fillId="2" borderId="86" xfId="0" applyNumberFormat="1" applyFont="1" applyFill="1" applyBorder="1" applyAlignment="1">
      <alignment horizontal="left" vertical="center" wrapText="1"/>
    </xf>
    <xf numFmtId="49" fontId="6" fillId="2" borderId="89" xfId="0" applyNumberFormat="1" applyFont="1" applyFill="1" applyBorder="1" applyAlignment="1">
      <alignment horizontal="left" vertical="center" wrapText="1"/>
    </xf>
    <xf numFmtId="0" fontId="6" fillId="0" borderId="90" xfId="0" applyFont="1" applyBorder="1" applyAlignment="1">
      <alignment horizontal="left" vertical="center" wrapText="1"/>
    </xf>
    <xf numFmtId="49" fontId="6" fillId="2" borderId="91" xfId="0" applyNumberFormat="1" applyFont="1" applyFill="1" applyBorder="1" applyAlignment="1">
      <alignment horizontal="left" vertical="center" wrapText="1"/>
    </xf>
    <xf numFmtId="49" fontId="6" fillId="0" borderId="94" xfId="0" applyNumberFormat="1" applyFont="1" applyBorder="1" applyAlignment="1">
      <alignment horizontal="left" vertical="center" wrapText="1"/>
    </xf>
    <xf numFmtId="0" fontId="6" fillId="0" borderId="95" xfId="0" applyFont="1" applyBorder="1" applyAlignment="1">
      <alignment horizontal="left" vertical="center" wrapText="1"/>
    </xf>
    <xf numFmtId="0" fontId="3" fillId="0" borderId="0" xfId="0" applyNumberFormat="1" applyFont="1" applyBorder="1" applyAlignment="1">
      <alignment wrapText="1"/>
    </xf>
    <xf numFmtId="49" fontId="6" fillId="0" borderId="74" xfId="0" applyNumberFormat="1" applyFont="1" applyBorder="1" applyAlignment="1">
      <alignment horizontal="left" vertical="center" wrapText="1"/>
    </xf>
    <xf numFmtId="178" fontId="6" fillId="0" borderId="9" xfId="0" applyNumberFormat="1" applyFont="1" applyBorder="1" applyAlignment="1">
      <alignment horizontal="left" vertical="center" wrapText="1"/>
    </xf>
    <xf numFmtId="49" fontId="6" fillId="3" borderId="46" xfId="0" applyNumberFormat="1" applyFont="1" applyFill="1" applyBorder="1" applyAlignment="1">
      <alignment vertical="center" wrapText="1"/>
    </xf>
    <xf numFmtId="0" fontId="6" fillId="0" borderId="111" xfId="0" applyFont="1" applyBorder="1" applyAlignment="1">
      <alignment horizontal="left" vertical="center" wrapText="1"/>
    </xf>
    <xf numFmtId="0" fontId="6" fillId="0" borderId="102" xfId="0" applyFont="1" applyBorder="1" applyAlignment="1">
      <alignment horizontal="left" vertical="center" wrapText="1"/>
    </xf>
    <xf numFmtId="0" fontId="6" fillId="0" borderId="60" xfId="0" applyFont="1" applyBorder="1" applyAlignment="1">
      <alignment horizontal="left" vertical="center" wrapText="1"/>
    </xf>
    <xf numFmtId="0" fontId="6" fillId="0" borderId="116" xfId="0" applyFont="1" applyBorder="1" applyAlignment="1">
      <alignment horizontal="left" vertical="center" wrapText="1"/>
    </xf>
    <xf numFmtId="0" fontId="6" fillId="0" borderId="118" xfId="0" applyFont="1" applyBorder="1" applyAlignment="1">
      <alignment horizontal="left" vertical="center" wrapText="1"/>
    </xf>
    <xf numFmtId="0" fontId="6" fillId="0" borderId="119" xfId="0" applyFont="1" applyBorder="1" applyAlignment="1">
      <alignment horizontal="left" vertical="center" wrapText="1"/>
    </xf>
    <xf numFmtId="0" fontId="6" fillId="0" borderId="36" xfId="0" applyFont="1" applyBorder="1" applyAlignment="1">
      <alignment horizontal="left" vertical="center" wrapText="1"/>
    </xf>
    <xf numFmtId="0" fontId="6" fillId="0" borderId="113" xfId="0" applyNumberFormat="1" applyFont="1" applyBorder="1" applyAlignment="1">
      <alignment horizontal="left" vertical="center" wrapText="1"/>
    </xf>
    <xf numFmtId="0" fontId="6" fillId="0" borderId="120" xfId="0" applyFont="1" applyBorder="1" applyAlignment="1">
      <alignment horizontal="left" vertical="center" wrapText="1"/>
    </xf>
    <xf numFmtId="0" fontId="6" fillId="0" borderId="121" xfId="0" applyFont="1" applyBorder="1" applyAlignment="1">
      <alignment horizontal="left" vertical="center" wrapText="1"/>
    </xf>
    <xf numFmtId="0" fontId="6" fillId="0" borderId="114" xfId="0" applyNumberFormat="1" applyFont="1" applyBorder="1" applyAlignment="1">
      <alignment horizontal="left" vertical="center" wrapText="1"/>
    </xf>
    <xf numFmtId="0" fontId="6" fillId="0" borderId="117" xfId="0" applyNumberFormat="1" applyFont="1" applyBorder="1" applyAlignment="1">
      <alignment horizontal="left" vertical="center" wrapText="1"/>
    </xf>
    <xf numFmtId="0" fontId="6" fillId="0" borderId="115" xfId="0" applyNumberFormat="1" applyFont="1" applyBorder="1" applyAlignment="1">
      <alignment horizontal="left" vertical="center" wrapText="1"/>
    </xf>
    <xf numFmtId="171" fontId="10" fillId="3" borderId="64" xfId="0" applyNumberFormat="1" applyFont="1" applyFill="1" applyBorder="1" applyAlignment="1">
      <alignment horizontal="left" vertical="center" wrapText="1"/>
    </xf>
    <xf numFmtId="169" fontId="6" fillId="0" borderId="36" xfId="0" applyNumberFormat="1" applyFont="1" applyBorder="1" applyAlignment="1">
      <alignment horizontal="left" vertical="center" wrapText="1"/>
    </xf>
    <xf numFmtId="49" fontId="6" fillId="3" borderId="122" xfId="0" applyNumberFormat="1" applyFont="1" applyFill="1" applyBorder="1" applyAlignment="1">
      <alignment horizontal="left" vertical="center" wrapText="1"/>
    </xf>
    <xf numFmtId="49" fontId="6" fillId="0" borderId="123" xfId="0" applyNumberFormat="1" applyFont="1" applyBorder="1" applyAlignment="1">
      <alignment horizontal="left" vertical="center" wrapText="1"/>
    </xf>
    <xf numFmtId="49" fontId="6" fillId="3" borderId="124" xfId="0" applyNumberFormat="1" applyFont="1" applyFill="1" applyBorder="1" applyAlignment="1">
      <alignment horizontal="left" vertical="center" wrapText="1"/>
    </xf>
    <xf numFmtId="171" fontId="10" fillId="3" borderId="125" xfId="0" applyNumberFormat="1" applyFont="1" applyFill="1" applyBorder="1" applyAlignment="1">
      <alignment horizontal="left" vertical="center" wrapText="1"/>
    </xf>
    <xf numFmtId="170" fontId="6" fillId="0" borderId="104" xfId="0" applyNumberFormat="1" applyFont="1" applyBorder="1" applyAlignment="1">
      <alignment horizontal="left" vertical="center" wrapText="1"/>
    </xf>
    <xf numFmtId="0" fontId="6" fillId="0" borderId="136" xfId="0" applyFont="1" applyBorder="1" applyAlignment="1">
      <alignment horizontal="center" vertical="center" wrapText="1"/>
    </xf>
    <xf numFmtId="175" fontId="6" fillId="0" borderId="69" xfId="0" applyNumberFormat="1" applyFont="1" applyBorder="1" applyAlignment="1">
      <alignment horizontal="left" vertical="center" wrapText="1"/>
    </xf>
    <xf numFmtId="0" fontId="3" fillId="0" borderId="0" xfId="0" applyNumberFormat="1" applyFont="1" applyFill="1" applyBorder="1" applyAlignment="1"/>
    <xf numFmtId="0" fontId="2" fillId="0" borderId="0" xfId="1"/>
    <xf numFmtId="0" fontId="24" fillId="10" borderId="0" xfId="1" applyFont="1" applyFill="1" applyAlignment="1">
      <alignment vertical="center"/>
    </xf>
    <xf numFmtId="0" fontId="24" fillId="10" borderId="0" xfId="1" applyFont="1" applyFill="1" applyAlignment="1">
      <alignment horizontal="left" vertical="center" indent="1"/>
    </xf>
    <xf numFmtId="0" fontId="25" fillId="10" borderId="0" xfId="1" applyFont="1" applyFill="1" applyAlignment="1">
      <alignment horizontal="left" vertical="center"/>
    </xf>
    <xf numFmtId="175" fontId="24" fillId="0" borderId="137" xfId="1" applyNumberFormat="1" applyFont="1" applyBorder="1" applyAlignment="1" applyProtection="1">
      <alignment horizontal="center" vertical="center"/>
      <protection locked="0"/>
    </xf>
    <xf numFmtId="175" fontId="24" fillId="0" borderId="139" xfId="1" applyNumberFormat="1" applyFont="1" applyBorder="1" applyAlignment="1" applyProtection="1">
      <alignment horizontal="center" vertical="center"/>
      <protection locked="0"/>
    </xf>
    <xf numFmtId="175" fontId="24" fillId="0" borderId="138" xfId="1" applyNumberFormat="1" applyFont="1" applyBorder="1" applyAlignment="1" applyProtection="1">
      <alignment horizontal="center" vertical="center"/>
      <protection locked="0"/>
    </xf>
    <xf numFmtId="0" fontId="24" fillId="10" borderId="0" xfId="1" applyFont="1" applyFill="1"/>
    <xf numFmtId="0" fontId="2" fillId="9" borderId="0" xfId="1" applyFill="1"/>
    <xf numFmtId="165" fontId="6" fillId="0" borderId="70" xfId="0" applyNumberFormat="1" applyFont="1" applyBorder="1" applyAlignment="1">
      <alignment horizontal="left" vertical="center" wrapText="1"/>
    </xf>
    <xf numFmtId="179" fontId="6" fillId="0" borderId="0" xfId="0" applyNumberFormat="1" applyFont="1" applyBorder="1" applyAlignment="1">
      <alignment horizontal="left" vertical="center" wrapText="1"/>
    </xf>
    <xf numFmtId="2" fontId="6" fillId="0" borderId="69" xfId="0" applyNumberFormat="1" applyFont="1" applyBorder="1" applyAlignment="1">
      <alignment horizontal="left" vertical="center" wrapText="1"/>
    </xf>
    <xf numFmtId="177" fontId="15" fillId="0" borderId="0" xfId="0" applyNumberFormat="1" applyFont="1" applyBorder="1" applyAlignment="1">
      <alignment vertical="center" wrapText="1"/>
    </xf>
    <xf numFmtId="171" fontId="6" fillId="0" borderId="0" xfId="0" applyNumberFormat="1" applyFont="1" applyBorder="1" applyAlignment="1">
      <alignment horizontal="left" vertical="center" wrapText="1"/>
    </xf>
    <xf numFmtId="175" fontId="6" fillId="0" borderId="104" xfId="0" applyNumberFormat="1" applyFont="1" applyBorder="1" applyAlignment="1">
      <alignment horizontal="left" vertical="center" wrapText="1"/>
    </xf>
    <xf numFmtId="0" fontId="6" fillId="0" borderId="98" xfId="0" applyFont="1" applyBorder="1" applyAlignment="1">
      <alignment horizontal="left" vertical="center" wrapText="1"/>
    </xf>
    <xf numFmtId="0" fontId="6" fillId="0" borderId="0" xfId="0" applyFont="1" applyBorder="1" applyAlignment="1">
      <alignment horizontal="left" vertical="center" wrapText="1"/>
    </xf>
    <xf numFmtId="174" fontId="6" fillId="0" borderId="149" xfId="0" applyNumberFormat="1" applyFont="1" applyBorder="1" applyAlignment="1">
      <alignment horizontal="left" vertical="center" wrapText="1"/>
    </xf>
    <xf numFmtId="169" fontId="6" fillId="0" borderId="134" xfId="0" applyNumberFormat="1" applyFont="1" applyBorder="1" applyAlignment="1">
      <alignment horizontal="left" vertical="center" wrapText="1"/>
    </xf>
    <xf numFmtId="176" fontId="6" fillId="0" borderId="152" xfId="0" applyNumberFormat="1" applyFont="1" applyBorder="1" applyAlignment="1">
      <alignment horizontal="left" vertical="center" wrapText="1"/>
    </xf>
    <xf numFmtId="0" fontId="6" fillId="0" borderId="164" xfId="0" applyNumberFormat="1" applyFont="1" applyBorder="1" applyAlignment="1">
      <alignment horizontal="left" vertical="center" wrapText="1"/>
    </xf>
    <xf numFmtId="171" fontId="6" fillId="0" borderId="166" xfId="0" applyNumberFormat="1" applyFont="1" applyBorder="1" applyAlignment="1">
      <alignment horizontal="left" vertical="center" wrapText="1"/>
    </xf>
    <xf numFmtId="0" fontId="6" fillId="0" borderId="168" xfId="0" applyFont="1" applyBorder="1" applyAlignment="1">
      <alignment horizontal="left" vertical="center" wrapText="1"/>
    </xf>
    <xf numFmtId="164" fontId="6" fillId="0" borderId="177" xfId="0" applyNumberFormat="1" applyFont="1" applyBorder="1" applyAlignment="1">
      <alignment horizontal="left" vertical="center" wrapText="1"/>
    </xf>
    <xf numFmtId="175" fontId="24" fillId="0" borderId="179" xfId="1" applyNumberFormat="1" applyFont="1" applyBorder="1" applyAlignment="1" applyProtection="1">
      <alignment horizontal="center" vertical="center"/>
      <protection locked="0"/>
    </xf>
    <xf numFmtId="49" fontId="6" fillId="3" borderId="161" xfId="0" applyNumberFormat="1" applyFont="1" applyFill="1" applyBorder="1" applyAlignment="1">
      <alignment vertical="center" wrapText="1"/>
    </xf>
    <xf numFmtId="49" fontId="6" fillId="11" borderId="160" xfId="0" applyNumberFormat="1" applyFont="1" applyFill="1" applyBorder="1" applyAlignment="1">
      <alignment vertical="center" wrapText="1"/>
    </xf>
    <xf numFmtId="49" fontId="6" fillId="11" borderId="156" xfId="0" applyNumberFormat="1" applyFont="1" applyFill="1" applyBorder="1" applyAlignment="1">
      <alignment vertical="center" wrapText="1"/>
    </xf>
    <xf numFmtId="49" fontId="6" fillId="2" borderId="94" xfId="0" applyNumberFormat="1" applyFont="1" applyFill="1" applyBorder="1" applyAlignment="1">
      <alignment horizontal="left" vertical="center" wrapText="1"/>
    </xf>
    <xf numFmtId="49" fontId="6" fillId="2" borderId="185" xfId="0" applyNumberFormat="1" applyFont="1" applyFill="1" applyBorder="1" applyAlignment="1">
      <alignment horizontal="left" vertical="center" wrapText="1"/>
    </xf>
    <xf numFmtId="49" fontId="6" fillId="0" borderId="192" xfId="0" applyNumberFormat="1" applyFont="1" applyBorder="1" applyAlignment="1">
      <alignment vertical="center" wrapText="1"/>
    </xf>
    <xf numFmtId="49" fontId="6" fillId="0" borderId="109" xfId="0" applyNumberFormat="1" applyFont="1" applyBorder="1" applyAlignment="1">
      <alignment vertical="center" wrapText="1"/>
    </xf>
    <xf numFmtId="49" fontId="6" fillId="0" borderId="107" xfId="0" applyNumberFormat="1" applyFont="1" applyBorder="1" applyAlignment="1">
      <alignment vertical="center" wrapText="1"/>
    </xf>
    <xf numFmtId="14" fontId="6" fillId="0" borderId="207" xfId="0" applyNumberFormat="1" applyFont="1" applyBorder="1" applyAlignment="1">
      <alignment horizontal="left" vertical="center" wrapText="1"/>
    </xf>
    <xf numFmtId="20" fontId="6" fillId="0" borderId="207" xfId="0" applyNumberFormat="1" applyFont="1" applyBorder="1" applyAlignment="1">
      <alignment horizontal="left" vertical="center" wrapText="1"/>
    </xf>
    <xf numFmtId="49" fontId="6" fillId="2" borderId="209" xfId="0" applyNumberFormat="1" applyFont="1" applyFill="1" applyBorder="1" applyAlignment="1">
      <alignment horizontal="left" vertical="center" wrapText="1"/>
    </xf>
    <xf numFmtId="164" fontId="6" fillId="3" borderId="210" xfId="0" applyNumberFormat="1" applyFont="1" applyFill="1" applyBorder="1" applyAlignment="1">
      <alignment horizontal="left" vertical="center" wrapText="1"/>
    </xf>
    <xf numFmtId="49" fontId="6" fillId="2" borderId="211" xfId="0" applyNumberFormat="1" applyFont="1" applyFill="1" applyBorder="1" applyAlignment="1">
      <alignment horizontal="left" vertical="center" wrapText="1"/>
    </xf>
    <xf numFmtId="165" fontId="6" fillId="3" borderId="212" xfId="0" applyNumberFormat="1" applyFont="1" applyFill="1" applyBorder="1" applyAlignment="1">
      <alignment horizontal="left" vertical="center" wrapText="1"/>
    </xf>
    <xf numFmtId="49" fontId="6" fillId="2" borderId="213" xfId="0" applyNumberFormat="1" applyFont="1" applyFill="1" applyBorder="1" applyAlignment="1">
      <alignment horizontal="left" vertical="center" wrapText="1"/>
    </xf>
    <xf numFmtId="166" fontId="6" fillId="3" borderId="214" xfId="0" applyNumberFormat="1" applyFont="1" applyFill="1" applyBorder="1" applyAlignment="1">
      <alignment horizontal="left" vertical="center" wrapText="1"/>
    </xf>
    <xf numFmtId="49" fontId="6" fillId="2" borderId="215" xfId="0" applyNumberFormat="1" applyFont="1" applyFill="1" applyBorder="1" applyAlignment="1">
      <alignment horizontal="left" vertical="center" wrapText="1"/>
    </xf>
    <xf numFmtId="167" fontId="6" fillId="3" borderId="214" xfId="0" applyNumberFormat="1" applyFont="1" applyFill="1" applyBorder="1" applyAlignment="1">
      <alignment horizontal="left" vertical="center" wrapText="1"/>
    </xf>
    <xf numFmtId="0" fontId="6" fillId="0" borderId="217" xfId="0" applyNumberFormat="1" applyFont="1" applyBorder="1" applyAlignment="1">
      <alignment horizontal="left" vertical="center" wrapText="1"/>
    </xf>
    <xf numFmtId="168" fontId="6" fillId="3" borderId="219" xfId="0" applyNumberFormat="1" applyFont="1" applyFill="1" applyBorder="1" applyAlignment="1">
      <alignment horizontal="left" vertical="center" wrapText="1"/>
    </xf>
    <xf numFmtId="168" fontId="6" fillId="0" borderId="220" xfId="0" applyNumberFormat="1" applyFont="1" applyBorder="1" applyAlignment="1">
      <alignment horizontal="left" vertical="center" wrapText="1"/>
    </xf>
    <xf numFmtId="168" fontId="6" fillId="3" borderId="214" xfId="0" applyNumberFormat="1" applyFont="1" applyFill="1" applyBorder="1" applyAlignment="1">
      <alignment horizontal="left" vertical="center" wrapText="1"/>
    </xf>
    <xf numFmtId="168" fontId="6" fillId="3" borderId="221" xfId="0" applyNumberFormat="1" applyFont="1" applyFill="1" applyBorder="1" applyAlignment="1">
      <alignment horizontal="left" vertical="center" wrapText="1"/>
    </xf>
    <xf numFmtId="0" fontId="6" fillId="3" borderId="223" xfId="0" applyFont="1" applyFill="1" applyBorder="1" applyAlignment="1">
      <alignment horizontal="left" vertical="center" wrapText="1"/>
    </xf>
    <xf numFmtId="49" fontId="6" fillId="2" borderId="235" xfId="0" applyNumberFormat="1" applyFont="1" applyFill="1" applyBorder="1" applyAlignment="1">
      <alignment horizontal="left" vertical="center" wrapText="1"/>
    </xf>
    <xf numFmtId="49" fontId="6" fillId="2" borderId="244" xfId="0" applyNumberFormat="1" applyFont="1" applyFill="1" applyBorder="1" applyAlignment="1">
      <alignment horizontal="left" vertical="center" wrapText="1"/>
    </xf>
    <xf numFmtId="49" fontId="6" fillId="0" borderId="246" xfId="0" applyNumberFormat="1" applyFont="1" applyBorder="1" applyAlignment="1">
      <alignment horizontal="left" vertical="center" wrapText="1"/>
    </xf>
    <xf numFmtId="0" fontId="6" fillId="0" borderId="247" xfId="0" applyFont="1" applyBorder="1" applyAlignment="1">
      <alignment horizontal="left" vertical="center" wrapText="1"/>
    </xf>
    <xf numFmtId="168" fontId="6" fillId="0" borderId="214" xfId="0" applyNumberFormat="1" applyFont="1" applyBorder="1" applyAlignment="1">
      <alignment horizontal="left" vertical="center" wrapText="1"/>
    </xf>
    <xf numFmtId="49" fontId="6" fillId="0" borderId="259" xfId="0" applyNumberFormat="1" applyFont="1" applyBorder="1" applyAlignment="1">
      <alignment horizontal="left" vertical="center" wrapText="1"/>
    </xf>
    <xf numFmtId="49" fontId="6" fillId="0" borderId="261" xfId="0" applyNumberFormat="1" applyFont="1" applyBorder="1" applyAlignment="1">
      <alignment horizontal="left" vertical="center" wrapText="1"/>
    </xf>
    <xf numFmtId="0" fontId="6" fillId="0" borderId="262" xfId="0" applyFont="1" applyBorder="1" applyAlignment="1">
      <alignment horizontal="left" vertical="center" wrapText="1"/>
    </xf>
    <xf numFmtId="0" fontId="6" fillId="0" borderId="228" xfId="0" applyFont="1" applyBorder="1" applyAlignment="1">
      <alignment horizontal="left" vertical="center" wrapText="1"/>
    </xf>
    <xf numFmtId="49" fontId="6" fillId="2" borderId="264" xfId="0" applyNumberFormat="1" applyFont="1" applyFill="1" applyBorder="1" applyAlignment="1">
      <alignment horizontal="left" vertical="center" wrapText="1"/>
    </xf>
    <xf numFmtId="169" fontId="6" fillId="0" borderId="265" xfId="0" applyNumberFormat="1" applyFont="1" applyBorder="1" applyAlignment="1">
      <alignment horizontal="left" vertical="center" wrapText="1"/>
    </xf>
    <xf numFmtId="0" fontId="6" fillId="0" borderId="266" xfId="0" applyFont="1" applyBorder="1" applyAlignment="1">
      <alignment horizontal="left" vertical="center" wrapText="1"/>
    </xf>
    <xf numFmtId="0" fontId="6" fillId="0" borderId="268" xfId="0" applyFont="1" applyBorder="1" applyAlignment="1">
      <alignment horizontal="center" vertical="center" wrapText="1"/>
    </xf>
    <xf numFmtId="0" fontId="6" fillId="0" borderId="241" xfId="0" applyFont="1" applyBorder="1" applyAlignment="1">
      <alignment horizontal="left" vertical="center" wrapText="1"/>
    </xf>
    <xf numFmtId="49" fontId="6" fillId="2" borderId="46" xfId="0" applyNumberFormat="1" applyFont="1" applyFill="1" applyBorder="1" applyAlignment="1">
      <alignment horizontal="left" vertical="center" wrapText="1"/>
    </xf>
    <xf numFmtId="0" fontId="6" fillId="0" borderId="53" xfId="0" applyFont="1" applyBorder="1" applyAlignment="1">
      <alignment horizontal="left" vertical="center" wrapText="1"/>
    </xf>
    <xf numFmtId="164" fontId="29" fillId="0" borderId="131" xfId="0" applyNumberFormat="1" applyFont="1" applyBorder="1" applyAlignment="1">
      <alignment horizontal="left" vertical="center" wrapText="1"/>
    </xf>
    <xf numFmtId="164" fontId="29" fillId="0" borderId="130" xfId="0" applyNumberFormat="1" applyFont="1" applyBorder="1" applyAlignment="1">
      <alignment horizontal="left" vertical="center" wrapText="1"/>
    </xf>
    <xf numFmtId="164" fontId="29" fillId="0" borderId="129" xfId="0" applyNumberFormat="1" applyFont="1" applyBorder="1" applyAlignment="1">
      <alignment horizontal="left" vertical="center" wrapText="1"/>
    </xf>
    <xf numFmtId="0" fontId="6" fillId="0" borderId="46" xfId="0" applyFont="1" applyBorder="1" applyAlignment="1">
      <alignment vertical="center" wrapText="1"/>
    </xf>
    <xf numFmtId="169" fontId="26" fillId="0" borderId="274" xfId="0" applyNumberFormat="1" applyFont="1" applyBorder="1" applyAlignment="1">
      <alignment horizontal="left" vertical="center" wrapText="1"/>
    </xf>
    <xf numFmtId="169" fontId="6" fillId="0" borderId="276" xfId="0" applyNumberFormat="1" applyFont="1" applyBorder="1" applyAlignment="1">
      <alignment horizontal="left" vertical="center" wrapText="1"/>
    </xf>
    <xf numFmtId="49" fontId="6" fillId="2" borderId="277" xfId="0" applyNumberFormat="1" applyFont="1" applyFill="1" applyBorder="1" applyAlignment="1">
      <alignment horizontal="left" vertical="center" wrapText="1"/>
    </xf>
    <xf numFmtId="49" fontId="6" fillId="2" borderId="280" xfId="0" applyNumberFormat="1" applyFont="1" applyFill="1" applyBorder="1" applyAlignment="1">
      <alignment horizontal="left" vertical="center" wrapText="1"/>
    </xf>
    <xf numFmtId="0" fontId="6" fillId="0" borderId="54" xfId="0" applyFont="1" applyBorder="1" applyAlignment="1">
      <alignment horizontal="left" vertical="center" wrapText="1"/>
    </xf>
    <xf numFmtId="169" fontId="6" fillId="0" borderId="282" xfId="0" applyNumberFormat="1" applyFont="1" applyBorder="1" applyAlignment="1">
      <alignment horizontal="left" vertical="center" wrapText="1"/>
    </xf>
    <xf numFmtId="49" fontId="6" fillId="0" borderId="47" xfId="0" applyNumberFormat="1" applyFont="1" applyBorder="1" applyAlignment="1">
      <alignment horizontal="left" vertical="center" wrapText="1"/>
    </xf>
    <xf numFmtId="0" fontId="6" fillId="0" borderId="288" xfId="0" applyNumberFormat="1" applyFont="1" applyBorder="1" applyAlignment="1">
      <alignment horizontal="left" vertical="center" wrapText="1"/>
    </xf>
    <xf numFmtId="0" fontId="6" fillId="0" borderId="292" xfId="0" applyFont="1" applyBorder="1" applyAlignment="1">
      <alignment horizontal="left" vertical="center" wrapText="1" shrinkToFit="1"/>
    </xf>
    <xf numFmtId="0" fontId="6" fillId="0" borderId="291" xfId="0" applyNumberFormat="1" applyFont="1" applyBorder="1" applyAlignment="1">
      <alignment horizontal="left" vertical="center" wrapText="1"/>
    </xf>
    <xf numFmtId="164" fontId="29" fillId="0" borderId="296" xfId="0" applyNumberFormat="1" applyFont="1" applyBorder="1" applyAlignment="1">
      <alignment horizontal="left" vertical="center" wrapText="1"/>
    </xf>
    <xf numFmtId="49" fontId="6" fillId="0" borderId="103" xfId="0" applyNumberFormat="1" applyFont="1" applyBorder="1" applyAlignment="1">
      <alignment vertical="center" wrapText="1"/>
    </xf>
    <xf numFmtId="0" fontId="6" fillId="0" borderId="260" xfId="0" applyFont="1" applyBorder="1" applyAlignment="1">
      <alignment vertical="center" wrapText="1"/>
    </xf>
    <xf numFmtId="178" fontId="6" fillId="0" borderId="79" xfId="0" applyNumberFormat="1" applyFont="1" applyBorder="1" applyAlignment="1">
      <alignment horizontal="left" vertical="center" wrapText="1"/>
    </xf>
    <xf numFmtId="169" fontId="6" fillId="0" borderId="304" xfId="0" applyNumberFormat="1" applyFont="1" applyBorder="1" applyAlignment="1">
      <alignment horizontal="left" vertical="center" wrapText="1"/>
    </xf>
    <xf numFmtId="14" fontId="6" fillId="0" borderId="307" xfId="0" applyNumberFormat="1" applyFont="1" applyBorder="1" applyAlignment="1">
      <alignment vertical="center" wrapText="1"/>
    </xf>
    <xf numFmtId="49" fontId="6" fillId="0" borderId="308" xfId="0" applyNumberFormat="1" applyFont="1" applyBorder="1" applyAlignment="1">
      <alignment vertical="center" wrapText="1"/>
    </xf>
    <xf numFmtId="14" fontId="6" fillId="8" borderId="309" xfId="0" applyNumberFormat="1" applyFont="1" applyFill="1" applyBorder="1" applyAlignment="1">
      <alignment vertical="center" wrapText="1"/>
    </xf>
    <xf numFmtId="0" fontId="6" fillId="3" borderId="311" xfId="0" applyFont="1" applyFill="1" applyBorder="1" applyAlignment="1">
      <alignment horizontal="left" vertical="center" wrapText="1"/>
    </xf>
    <xf numFmtId="0" fontId="6" fillId="3" borderId="310" xfId="0" applyFont="1" applyFill="1" applyBorder="1" applyAlignment="1">
      <alignment horizontal="left" vertical="center" wrapText="1"/>
    </xf>
    <xf numFmtId="49" fontId="6" fillId="3" borderId="312" xfId="0" applyNumberFormat="1" applyFont="1" applyFill="1" applyBorder="1" applyAlignment="1">
      <alignment vertical="center" wrapText="1"/>
    </xf>
    <xf numFmtId="49" fontId="6" fillId="3" borderId="313" xfId="0" applyNumberFormat="1" applyFont="1" applyFill="1" applyBorder="1" applyAlignment="1">
      <alignment vertical="center" wrapText="1"/>
    </xf>
    <xf numFmtId="49" fontId="6" fillId="3" borderId="142" xfId="0" applyNumberFormat="1" applyFont="1" applyFill="1" applyBorder="1" applyAlignment="1">
      <alignment horizontal="left" vertical="center" wrapText="1"/>
    </xf>
    <xf numFmtId="169" fontId="6" fillId="0" borderId="315" xfId="0" quotePrefix="1" applyNumberFormat="1" applyFont="1" applyBorder="1" applyAlignment="1">
      <alignment horizontal="left" vertical="center" wrapText="1"/>
    </xf>
    <xf numFmtId="169" fontId="6" fillId="0" borderId="316" xfId="0" applyNumberFormat="1" applyFont="1" applyBorder="1" applyAlignment="1">
      <alignment horizontal="left" vertical="center" wrapText="1"/>
    </xf>
    <xf numFmtId="49" fontId="6" fillId="3" borderId="131" xfId="0" applyNumberFormat="1" applyFont="1" applyFill="1" applyBorder="1" applyAlignment="1">
      <alignment horizontal="left" vertical="center" wrapText="1"/>
    </xf>
    <xf numFmtId="169" fontId="6" fillId="0" borderId="318" xfId="0" applyNumberFormat="1" applyFont="1" applyBorder="1" applyAlignment="1">
      <alignment horizontal="left" vertical="center" wrapText="1"/>
    </xf>
    <xf numFmtId="9" fontId="6" fillId="0" borderId="69" xfId="0" applyNumberFormat="1" applyFont="1" applyBorder="1" applyAlignment="1">
      <alignment horizontal="left" vertical="center" wrapText="1"/>
    </xf>
    <xf numFmtId="49" fontId="6" fillId="0" borderId="0" xfId="0" applyNumberFormat="1" applyFont="1" applyBorder="1" applyAlignment="1">
      <alignment vertical="center" wrapText="1"/>
    </xf>
    <xf numFmtId="49" fontId="6" fillId="3" borderId="78" xfId="0" applyNumberFormat="1" applyFont="1" applyFill="1" applyBorder="1" applyAlignment="1">
      <alignment horizontal="left" vertical="center" wrapText="1"/>
    </xf>
    <xf numFmtId="49" fontId="6" fillId="3" borderId="31" xfId="0" applyNumberFormat="1" applyFont="1" applyFill="1" applyBorder="1" applyAlignment="1">
      <alignment horizontal="left" vertical="center" wrapText="1"/>
    </xf>
    <xf numFmtId="169" fontId="6" fillId="0" borderId="190" xfId="0" applyNumberFormat="1" applyFont="1" applyBorder="1" applyAlignment="1">
      <alignment horizontal="left" vertical="center" wrapText="1"/>
    </xf>
    <xf numFmtId="49" fontId="6" fillId="3" borderId="323" xfId="0" applyNumberFormat="1" applyFont="1" applyFill="1" applyBorder="1" applyAlignment="1">
      <alignment horizontal="left" vertical="center" wrapText="1"/>
    </xf>
    <xf numFmtId="171" fontId="10" fillId="3" borderId="104" xfId="0" applyNumberFormat="1" applyFont="1" applyFill="1" applyBorder="1" applyAlignment="1">
      <alignment horizontal="left" vertical="center" wrapText="1"/>
    </xf>
    <xf numFmtId="0" fontId="6" fillId="0" borderId="324" xfId="0" applyFont="1" applyBorder="1" applyAlignment="1">
      <alignment horizontal="left" vertical="center" wrapText="1"/>
    </xf>
    <xf numFmtId="0" fontId="6" fillId="0" borderId="328" xfId="0" applyFont="1" applyBorder="1" applyAlignment="1">
      <alignment horizontal="left" vertical="center" wrapText="1"/>
    </xf>
    <xf numFmtId="0" fontId="6" fillId="0" borderId="329" xfId="0" applyNumberFormat="1" applyFont="1" applyBorder="1" applyAlignment="1">
      <alignment horizontal="left" vertical="center" wrapText="1"/>
    </xf>
    <xf numFmtId="49" fontId="6" fillId="2" borderId="112" xfId="0" applyNumberFormat="1" applyFont="1" applyFill="1" applyBorder="1" applyAlignment="1">
      <alignment horizontal="left" vertical="center" wrapText="1"/>
    </xf>
    <xf numFmtId="49" fontId="6" fillId="5" borderId="94" xfId="0" applyNumberFormat="1" applyFont="1" applyFill="1" applyBorder="1" applyAlignment="1">
      <alignment horizontal="left" vertical="center" wrapText="1"/>
    </xf>
    <xf numFmtId="49" fontId="6" fillId="5" borderId="234" xfId="0" applyNumberFormat="1" applyFont="1" applyFill="1" applyBorder="1" applyAlignment="1">
      <alignment horizontal="left" vertical="center" wrapText="1"/>
    </xf>
    <xf numFmtId="172" fontId="6" fillId="0" borderId="69" xfId="0" applyNumberFormat="1" applyFont="1" applyBorder="1" applyAlignment="1">
      <alignment horizontal="left" vertical="center" wrapText="1"/>
    </xf>
    <xf numFmtId="49" fontId="6" fillId="3" borderId="340" xfId="0" applyNumberFormat="1" applyFont="1" applyFill="1" applyBorder="1" applyAlignment="1">
      <alignment horizontal="left" vertical="center" wrapText="1"/>
    </xf>
    <xf numFmtId="175" fontId="24" fillId="11" borderId="137" xfId="1" applyNumberFormat="1" applyFont="1" applyFill="1" applyBorder="1" applyAlignment="1" applyProtection="1">
      <alignment horizontal="center" vertical="center"/>
      <protection locked="0"/>
    </xf>
    <xf numFmtId="0" fontId="24" fillId="13" borderId="343" xfId="1" applyFont="1" applyFill="1" applyBorder="1" applyAlignment="1">
      <alignment vertical="center"/>
    </xf>
    <xf numFmtId="0" fontId="24" fillId="13" borderId="344" xfId="1" applyFont="1" applyFill="1" applyBorder="1" applyAlignment="1">
      <alignment vertical="center"/>
    </xf>
    <xf numFmtId="0" fontId="25" fillId="13" borderId="344" xfId="1" applyFont="1" applyFill="1" applyBorder="1" applyAlignment="1">
      <alignment horizontal="left" vertical="center"/>
    </xf>
    <xf numFmtId="0" fontId="24" fillId="13" borderId="345" xfId="1" applyFont="1" applyFill="1" applyBorder="1" applyAlignment="1">
      <alignment vertical="center"/>
    </xf>
    <xf numFmtId="0" fontId="24" fillId="13" borderId="0" xfId="1" applyFont="1" applyFill="1" applyAlignment="1">
      <alignment vertical="center"/>
    </xf>
    <xf numFmtId="0" fontId="25" fillId="13" borderId="0" xfId="1" applyFont="1" applyFill="1" applyAlignment="1">
      <alignment horizontal="left" vertical="center"/>
    </xf>
    <xf numFmtId="0" fontId="24" fillId="13" borderId="346" xfId="1" applyFont="1" applyFill="1" applyBorder="1" applyAlignment="1">
      <alignment vertical="center"/>
    </xf>
    <xf numFmtId="0" fontId="24" fillId="13" borderId="347" xfId="1" applyFont="1" applyFill="1" applyBorder="1" applyAlignment="1">
      <alignment vertical="center"/>
    </xf>
    <xf numFmtId="0" fontId="25" fillId="13" borderId="347" xfId="1" applyFont="1" applyFill="1" applyBorder="1" applyAlignment="1">
      <alignment horizontal="left" vertical="center"/>
    </xf>
    <xf numFmtId="0" fontId="24" fillId="14" borderId="0" xfId="1" applyFont="1" applyFill="1" applyAlignment="1">
      <alignment vertical="center"/>
    </xf>
    <xf numFmtId="0" fontId="24" fillId="14" borderId="347" xfId="1" applyFont="1" applyFill="1" applyBorder="1" applyAlignment="1">
      <alignment vertical="center"/>
    </xf>
    <xf numFmtId="0" fontId="2" fillId="14" borderId="0" xfId="1" applyFill="1"/>
    <xf numFmtId="0" fontId="1" fillId="14" borderId="0" xfId="1" applyFont="1" applyFill="1"/>
    <xf numFmtId="180" fontId="6" fillId="0" borderId="333" xfId="0" applyNumberFormat="1" applyFont="1" applyBorder="1" applyAlignment="1">
      <alignment horizontal="left" vertical="center" wrapText="1"/>
    </xf>
    <xf numFmtId="180" fontId="6" fillId="3" borderId="145" xfId="0" applyNumberFormat="1" applyFont="1" applyFill="1" applyBorder="1" applyAlignment="1">
      <alignment horizontal="left" vertical="center" wrapText="1" shrinkToFit="1"/>
    </xf>
    <xf numFmtId="180" fontId="6" fillId="0" borderId="132" xfId="0" applyNumberFormat="1" applyFont="1" applyBorder="1" applyAlignment="1">
      <alignment horizontal="left" vertical="center" wrapText="1"/>
    </xf>
    <xf numFmtId="180" fontId="6" fillId="0" borderId="229" xfId="0" applyNumberFormat="1" applyFont="1" applyBorder="1" applyAlignment="1">
      <alignment horizontal="left" vertical="center" wrapText="1"/>
    </xf>
    <xf numFmtId="180" fontId="6" fillId="0" borderId="134" xfId="0" applyNumberFormat="1" applyFont="1" applyBorder="1" applyAlignment="1">
      <alignment horizontal="left" vertical="center" wrapText="1"/>
    </xf>
    <xf numFmtId="180" fontId="6" fillId="0" borderId="230" xfId="0" applyNumberFormat="1" applyFont="1" applyBorder="1" applyAlignment="1">
      <alignment horizontal="left" vertical="center" wrapText="1"/>
    </xf>
    <xf numFmtId="180" fontId="6" fillId="0" borderId="135" xfId="0" applyNumberFormat="1" applyFont="1" applyBorder="1" applyAlignment="1">
      <alignment horizontal="left" vertical="center" wrapText="1"/>
    </xf>
    <xf numFmtId="180" fontId="6" fillId="0" borderId="231" xfId="0" applyNumberFormat="1" applyFont="1" applyBorder="1" applyAlignment="1">
      <alignment horizontal="left" vertical="center" wrapText="1"/>
    </xf>
    <xf numFmtId="180" fontId="6" fillId="0" borderId="133" xfId="0" applyNumberFormat="1" applyFont="1" applyBorder="1" applyAlignment="1">
      <alignment horizontal="left" vertical="center" wrapText="1"/>
    </xf>
    <xf numFmtId="180" fontId="6" fillId="0" borderId="232" xfId="0" applyNumberFormat="1" applyFont="1" applyBorder="1" applyAlignment="1">
      <alignment horizontal="left" vertical="center" wrapText="1"/>
    </xf>
    <xf numFmtId="180" fontId="6" fillId="0" borderId="297" xfId="0" applyNumberFormat="1" applyFont="1" applyBorder="1" applyAlignment="1">
      <alignment horizontal="left" vertical="center" wrapText="1"/>
    </xf>
    <xf numFmtId="180" fontId="6" fillId="0" borderId="298" xfId="0" applyNumberFormat="1" applyFont="1" applyBorder="1" applyAlignment="1">
      <alignment horizontal="left" vertical="center" wrapText="1"/>
    </xf>
    <xf numFmtId="0" fontId="23" fillId="9" borderId="0" xfId="1" applyFont="1" applyFill="1" applyAlignment="1">
      <alignment horizontal="left" vertical="center"/>
    </xf>
    <xf numFmtId="0" fontId="33" fillId="14" borderId="344" xfId="1" applyFont="1" applyFill="1" applyBorder="1" applyAlignment="1">
      <alignment horizontal="center" vertical="center" wrapText="1"/>
    </xf>
    <xf numFmtId="0" fontId="24" fillId="14" borderId="344" xfId="1" applyFont="1" applyFill="1" applyBorder="1" applyAlignment="1">
      <alignment horizontal="center" vertical="center" wrapText="1"/>
    </xf>
    <xf numFmtId="0" fontId="24" fillId="14" borderId="0" xfId="1" applyFont="1" applyFill="1" applyAlignment="1">
      <alignment horizontal="center" vertical="center" wrapText="1"/>
    </xf>
    <xf numFmtId="0" fontId="24" fillId="14" borderId="347" xfId="1" applyFont="1" applyFill="1" applyBorder="1" applyAlignment="1">
      <alignment horizontal="center" vertical="center" wrapText="1"/>
    </xf>
    <xf numFmtId="0" fontId="4" fillId="0" borderId="0" xfId="0" applyFont="1" applyAlignment="1">
      <alignment horizontal="center" vertical="center"/>
    </xf>
    <xf numFmtId="49" fontId="5" fillId="0" borderId="200" xfId="0" applyNumberFormat="1" applyFont="1" applyBorder="1" applyAlignment="1">
      <alignment horizontal="center" wrapText="1"/>
    </xf>
    <xf numFmtId="49" fontId="5" fillId="0" borderId="201" xfId="0" applyNumberFormat="1" applyFont="1" applyBorder="1" applyAlignment="1">
      <alignment horizontal="center" wrapText="1"/>
    </xf>
    <xf numFmtId="49" fontId="6" fillId="2" borderId="237" xfId="0" applyNumberFormat="1" applyFont="1" applyFill="1" applyBorder="1" applyAlignment="1">
      <alignment horizontal="left" vertical="center" wrapText="1"/>
    </xf>
    <xf numFmtId="49" fontId="6" fillId="2" borderId="59" xfId="0" applyNumberFormat="1" applyFont="1" applyFill="1" applyBorder="1" applyAlignment="1">
      <alignment horizontal="left" vertical="center" wrapText="1"/>
    </xf>
    <xf numFmtId="49" fontId="6" fillId="2" borderId="239" xfId="0" applyNumberFormat="1" applyFont="1" applyFill="1" applyBorder="1" applyAlignment="1">
      <alignment horizontal="left" vertical="center" wrapText="1"/>
    </xf>
    <xf numFmtId="49" fontId="6" fillId="2" borderId="51" xfId="0" applyNumberFormat="1" applyFont="1" applyFill="1" applyBorder="1" applyAlignment="1">
      <alignment horizontal="left" vertical="center" wrapText="1"/>
    </xf>
    <xf numFmtId="0" fontId="6" fillId="0" borderId="27" xfId="0" applyFont="1" applyBorder="1" applyAlignment="1">
      <alignment horizontal="left" vertical="center" wrapText="1"/>
    </xf>
    <xf numFmtId="0" fontId="6" fillId="0" borderId="65" xfId="0" applyFont="1" applyBorder="1" applyAlignment="1">
      <alignment horizontal="left" vertical="center" wrapText="1"/>
    </xf>
    <xf numFmtId="49" fontId="6" fillId="2" borderId="127" xfId="0" applyNumberFormat="1" applyFont="1" applyFill="1" applyBorder="1" applyAlignment="1">
      <alignment horizontal="left" vertical="center" wrapText="1"/>
    </xf>
    <xf numFmtId="0" fontId="6" fillId="0" borderId="64" xfId="0" applyFont="1" applyBorder="1" applyAlignment="1">
      <alignment horizontal="left" vertical="center" wrapText="1"/>
    </xf>
    <xf numFmtId="0" fontId="6" fillId="3" borderId="128" xfId="0" applyFont="1" applyFill="1" applyBorder="1" applyAlignment="1">
      <alignment horizontal="left" vertical="center" wrapText="1"/>
    </xf>
    <xf numFmtId="0" fontId="6" fillId="0" borderId="126" xfId="0" applyFont="1" applyBorder="1" applyAlignment="1">
      <alignment horizontal="left" vertical="center" wrapText="1"/>
    </xf>
    <xf numFmtId="0" fontId="6" fillId="0" borderId="15" xfId="0" applyFont="1" applyBorder="1" applyAlignment="1">
      <alignment horizontal="left" vertical="center" wrapText="1"/>
    </xf>
    <xf numFmtId="0" fontId="6" fillId="0" borderId="11" xfId="0" applyFont="1" applyBorder="1" applyAlignment="1">
      <alignment horizontal="left" vertical="center" wrapText="1"/>
    </xf>
    <xf numFmtId="49" fontId="6" fillId="0" borderId="24" xfId="0" applyNumberFormat="1" applyFont="1" applyBorder="1" applyAlignment="1">
      <alignment horizontal="left" vertical="center" wrapText="1"/>
    </xf>
    <xf numFmtId="0" fontId="6" fillId="0" borderId="31"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49" fontId="8" fillId="4" borderId="206" xfId="0" applyNumberFormat="1"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75" xfId="0" applyFont="1" applyBorder="1" applyAlignment="1">
      <alignment horizontal="left" vertical="center" wrapText="1"/>
    </xf>
    <xf numFmtId="0" fontId="6" fillId="0" borderId="18" xfId="0" applyFont="1" applyBorder="1" applyAlignment="1">
      <alignment horizontal="left" vertical="center" wrapText="1"/>
    </xf>
    <xf numFmtId="0" fontId="6" fillId="0" borderId="6" xfId="0" applyFont="1" applyBorder="1" applyAlignment="1">
      <alignment horizontal="left" vertical="center" wrapText="1"/>
    </xf>
    <xf numFmtId="0" fontId="6" fillId="0" borderId="224" xfId="0" applyFont="1" applyBorder="1" applyAlignment="1">
      <alignment horizontal="left" vertical="center" wrapText="1"/>
    </xf>
    <xf numFmtId="49" fontId="6" fillId="2" borderId="325" xfId="0" applyNumberFormat="1" applyFont="1" applyFill="1" applyBorder="1" applyAlignment="1">
      <alignment horizontal="left" vertical="center" wrapText="1"/>
    </xf>
    <xf numFmtId="0" fontId="6" fillId="0" borderId="326" xfId="0" applyFont="1" applyBorder="1" applyAlignment="1">
      <alignment horizontal="left" vertical="center" wrapText="1"/>
    </xf>
    <xf numFmtId="0" fontId="6" fillId="0" borderId="327"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14" fillId="0" borderId="202" xfId="0" applyFont="1" applyBorder="1" applyAlignment="1">
      <alignment horizontal="center" wrapText="1"/>
    </xf>
    <xf numFmtId="0" fontId="3" fillId="0" borderId="203" xfId="0" applyFont="1" applyBorder="1" applyAlignment="1">
      <alignment horizontal="center" wrapText="1"/>
    </xf>
    <xf numFmtId="0" fontId="3" fillId="0" borderId="204" xfId="0" applyFont="1" applyBorder="1" applyAlignment="1">
      <alignment horizontal="center" wrapText="1"/>
    </xf>
    <xf numFmtId="0" fontId="3" fillId="0" borderId="205" xfId="0" applyFont="1" applyBorder="1" applyAlignment="1">
      <alignment horizontal="center" wrapText="1"/>
    </xf>
    <xf numFmtId="49" fontId="6" fillId="2" borderId="206" xfId="0" applyNumberFormat="1" applyFont="1" applyFill="1" applyBorder="1" applyAlignment="1">
      <alignment horizontal="left" vertical="center" wrapText="1"/>
    </xf>
    <xf numFmtId="0" fontId="6" fillId="0" borderId="225" xfId="0" applyFont="1" applyBorder="1" applyAlignment="1">
      <alignment horizontal="left" vertical="center" wrapText="1"/>
    </xf>
    <xf numFmtId="0" fontId="6" fillId="0" borderId="227" xfId="0" applyFont="1" applyBorder="1" applyAlignment="1">
      <alignment horizontal="left" vertical="center" wrapText="1"/>
    </xf>
    <xf numFmtId="49" fontId="6" fillId="2" borderId="208" xfId="0" applyNumberFormat="1"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4" xfId="0" applyFont="1" applyBorder="1" applyAlignment="1">
      <alignment horizontal="left" vertical="center" wrapText="1"/>
    </xf>
    <xf numFmtId="49" fontId="6" fillId="2" borderId="208" xfId="0" applyNumberFormat="1" applyFont="1" applyFill="1" applyBorder="1" applyAlignment="1">
      <alignment horizontal="center" vertical="center" wrapText="1"/>
    </xf>
    <xf numFmtId="49" fontId="6" fillId="2" borderId="222"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3" fillId="0" borderId="3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34" xfId="0" applyFont="1" applyBorder="1" applyAlignment="1">
      <alignment horizontal="center" vertical="center" wrapText="1"/>
    </xf>
    <xf numFmtId="0" fontId="6" fillId="0" borderId="158" xfId="0" applyFont="1" applyBorder="1" applyAlignment="1">
      <alignment horizontal="left" vertical="center" wrapText="1"/>
    </xf>
    <xf numFmtId="0" fontId="6" fillId="0" borderId="159" xfId="0" applyFont="1" applyBorder="1" applyAlignment="1">
      <alignment horizontal="left" vertical="center" wrapText="1"/>
    </xf>
    <xf numFmtId="0" fontId="6" fillId="0" borderId="236" xfId="0" applyFont="1" applyBorder="1" applyAlignment="1">
      <alignment horizontal="left" vertical="center" wrapText="1"/>
    </xf>
    <xf numFmtId="0" fontId="6" fillId="0" borderId="92" xfId="0" applyFont="1" applyBorder="1" applyAlignment="1">
      <alignment horizontal="left" vertical="center" wrapText="1"/>
    </xf>
    <xf numFmtId="0" fontId="6" fillId="0" borderId="93" xfId="0" applyFont="1" applyBorder="1" applyAlignment="1">
      <alignment horizontal="left" vertical="center" wrapText="1"/>
    </xf>
    <xf numFmtId="49" fontId="6" fillId="2" borderId="233" xfId="0" applyNumberFormat="1" applyFont="1" applyFill="1" applyBorder="1" applyAlignment="1">
      <alignment horizontal="left" vertical="center" wrapText="1"/>
    </xf>
    <xf numFmtId="49" fontId="6" fillId="2" borderId="235" xfId="0" applyNumberFormat="1" applyFont="1" applyFill="1" applyBorder="1" applyAlignment="1">
      <alignment horizontal="left" vertical="center" wrapText="1"/>
    </xf>
    <xf numFmtId="0" fontId="6" fillId="0" borderId="143" xfId="0" applyNumberFormat="1" applyFont="1" applyBorder="1" applyAlignment="1">
      <alignment horizontal="center" vertical="center" wrapText="1"/>
    </xf>
    <xf numFmtId="0" fontId="6" fillId="0" borderId="144" xfId="0" applyNumberFormat="1" applyFont="1" applyBorder="1" applyAlignment="1">
      <alignment horizontal="center" vertical="center" wrapText="1"/>
    </xf>
    <xf numFmtId="0" fontId="6" fillId="0" borderId="226" xfId="0" applyNumberFormat="1" applyFont="1" applyBorder="1" applyAlignment="1">
      <alignment horizontal="center" vertical="center" wrapText="1"/>
    </xf>
    <xf numFmtId="0" fontId="6" fillId="0" borderId="293" xfId="0" applyFont="1" applyBorder="1" applyAlignment="1">
      <alignment horizontal="center" vertical="center" wrapText="1"/>
    </xf>
    <xf numFmtId="0" fontId="6" fillId="0" borderId="294" xfId="0" applyFont="1" applyBorder="1" applyAlignment="1">
      <alignment horizontal="center" vertical="center" wrapText="1"/>
    </xf>
    <xf numFmtId="0" fontId="6" fillId="0" borderId="295" xfId="0" applyFont="1" applyBorder="1" applyAlignment="1">
      <alignment horizontal="center" vertical="center" wrapText="1"/>
    </xf>
    <xf numFmtId="171" fontId="6" fillId="0" borderId="58" xfId="0" applyNumberFormat="1" applyFont="1" applyBorder="1" applyAlignment="1">
      <alignment horizontal="left" vertical="center" wrapText="1"/>
    </xf>
    <xf numFmtId="171" fontId="6" fillId="0" borderId="270" xfId="0" applyNumberFormat="1" applyFont="1" applyBorder="1" applyAlignment="1">
      <alignment horizontal="left" vertical="center" wrapText="1"/>
    </xf>
    <xf numFmtId="49" fontId="6" fillId="2" borderId="50" xfId="0" applyNumberFormat="1" applyFont="1" applyFill="1" applyBorder="1" applyAlignment="1">
      <alignment horizontal="center" vertical="center" wrapText="1"/>
    </xf>
    <xf numFmtId="49" fontId="6" fillId="2" borderId="51" xfId="0" applyNumberFormat="1" applyFont="1" applyFill="1" applyBorder="1" applyAlignment="1">
      <alignment horizontal="center" vertical="center" wrapText="1"/>
    </xf>
    <xf numFmtId="49" fontId="6" fillId="2" borderId="258" xfId="0" applyNumberFormat="1"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228" xfId="0" applyFont="1" applyBorder="1" applyAlignment="1">
      <alignment horizontal="left"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112" xfId="0" applyFont="1" applyBorder="1" applyAlignment="1">
      <alignment horizontal="left" vertical="center" wrapText="1"/>
    </xf>
    <xf numFmtId="0" fontId="6" fillId="0" borderId="33" xfId="0" applyFont="1" applyBorder="1" applyAlignment="1">
      <alignment horizontal="left" vertical="center" wrapText="1"/>
    </xf>
    <xf numFmtId="0" fontId="6" fillId="0" borderId="243" xfId="0" applyFont="1" applyBorder="1" applyAlignment="1">
      <alignment horizontal="left" vertical="center" wrapText="1"/>
    </xf>
    <xf numFmtId="49" fontId="6" fillId="0" borderId="12"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49" fontId="6" fillId="0" borderId="283" xfId="0" applyNumberFormat="1" applyFont="1" applyBorder="1" applyAlignment="1">
      <alignment horizontal="left" vertical="center" wrapText="1"/>
    </xf>
    <xf numFmtId="0" fontId="6" fillId="0" borderId="36" xfId="0" applyFont="1" applyBorder="1" applyAlignment="1">
      <alignment horizontal="left" vertical="center" wrapText="1"/>
    </xf>
    <xf numFmtId="49" fontId="6" fillId="2" borderId="140" xfId="0" applyNumberFormat="1" applyFont="1" applyFill="1" applyBorder="1" applyAlignment="1">
      <alignment horizontal="left" vertical="center" wrapText="1"/>
    </xf>
    <xf numFmtId="0" fontId="6" fillId="0" borderId="245" xfId="0" applyFont="1" applyBorder="1" applyAlignment="1">
      <alignment horizontal="left" vertical="center" wrapText="1"/>
    </xf>
    <xf numFmtId="49" fontId="6" fillId="0" borderId="150" xfId="0" applyNumberFormat="1" applyFont="1" applyBorder="1" applyAlignment="1">
      <alignment horizontal="left" vertical="center" wrapText="1"/>
    </xf>
    <xf numFmtId="49" fontId="6" fillId="0" borderId="109" xfId="0" applyNumberFormat="1" applyFont="1" applyBorder="1" applyAlignment="1">
      <alignment horizontal="left" vertical="center" wrapText="1"/>
    </xf>
    <xf numFmtId="49" fontId="6" fillId="0" borderId="175" xfId="0" applyNumberFormat="1" applyFont="1" applyBorder="1" applyAlignment="1">
      <alignment horizontal="left" vertical="center" wrapText="1"/>
    </xf>
    <xf numFmtId="49" fontId="6" fillId="0" borderId="176" xfId="0" applyNumberFormat="1" applyFont="1" applyBorder="1" applyAlignment="1">
      <alignment horizontal="left" vertical="center" wrapText="1"/>
    </xf>
    <xf numFmtId="49" fontId="6" fillId="0" borderId="171" xfId="0" applyNumberFormat="1" applyFont="1" applyBorder="1" applyAlignment="1">
      <alignment horizontal="left" vertical="center" wrapText="1"/>
    </xf>
    <xf numFmtId="49" fontId="6" fillId="0" borderId="167" xfId="0" applyNumberFormat="1" applyFont="1" applyBorder="1" applyAlignment="1">
      <alignment horizontal="left" vertical="center" wrapText="1"/>
    </xf>
    <xf numFmtId="49" fontId="6" fillId="0" borderId="172" xfId="0" applyNumberFormat="1" applyFont="1" applyBorder="1" applyAlignment="1">
      <alignment horizontal="left" vertical="center" wrapText="1"/>
    </xf>
    <xf numFmtId="49" fontId="6" fillId="0" borderId="178" xfId="0" applyNumberFormat="1" applyFont="1" applyBorder="1" applyAlignment="1">
      <alignment horizontal="left" vertical="center" wrapText="1"/>
    </xf>
    <xf numFmtId="176" fontId="6" fillId="0" borderId="248" xfId="0" applyNumberFormat="1" applyFont="1" applyBorder="1" applyAlignment="1">
      <alignment horizontal="left" vertical="center" wrapText="1"/>
    </xf>
    <xf numFmtId="176" fontId="6" fillId="0" borderId="250" xfId="0" applyNumberFormat="1" applyFont="1" applyBorder="1" applyAlignment="1">
      <alignment horizontal="left" vertical="center" wrapText="1"/>
    </xf>
    <xf numFmtId="0" fontId="6" fillId="0" borderId="190" xfId="0" applyFont="1" applyBorder="1" applyAlignment="1">
      <alignment horizontal="center" vertical="center" wrapText="1"/>
    </xf>
    <xf numFmtId="0" fontId="6" fillId="0" borderId="191" xfId="0" applyFont="1" applyBorder="1" applyAlignment="1">
      <alignment horizontal="center" vertical="center" wrapText="1"/>
    </xf>
    <xf numFmtId="0" fontId="6" fillId="0" borderId="253" xfId="0"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241" xfId="0" applyNumberFormat="1" applyFont="1" applyBorder="1" applyAlignment="1">
      <alignment horizontal="center" vertical="center" wrapText="1"/>
    </xf>
    <xf numFmtId="49" fontId="6" fillId="0" borderId="108" xfId="0" applyNumberFormat="1" applyFont="1" applyBorder="1" applyAlignment="1">
      <alignment horizontal="center" vertical="center" wrapText="1"/>
    </xf>
    <xf numFmtId="49" fontId="6" fillId="0" borderId="255" xfId="0" applyNumberFormat="1" applyFont="1" applyBorder="1" applyAlignment="1">
      <alignment horizontal="center" vertical="center" wrapText="1"/>
    </xf>
    <xf numFmtId="49" fontId="6" fillId="2" borderId="193" xfId="0" applyNumberFormat="1" applyFont="1" applyFill="1" applyBorder="1" applyAlignment="1">
      <alignment horizontal="center" vertical="center" wrapText="1"/>
    </xf>
    <xf numFmtId="49" fontId="6" fillId="2" borderId="194" xfId="0" applyNumberFormat="1" applyFont="1" applyFill="1" applyBorder="1" applyAlignment="1">
      <alignment horizontal="center" vertical="center" wrapText="1"/>
    </xf>
    <xf numFmtId="49" fontId="6" fillId="2" borderId="195" xfId="0" applyNumberFormat="1" applyFont="1" applyFill="1" applyBorder="1" applyAlignment="1">
      <alignment horizontal="center" vertical="center" wrapText="1"/>
    </xf>
    <xf numFmtId="49" fontId="26" fillId="0" borderId="251" xfId="0" applyNumberFormat="1" applyFont="1" applyBorder="1" applyAlignment="1">
      <alignment horizontal="left" vertical="center" wrapText="1"/>
    </xf>
    <xf numFmtId="49" fontId="28" fillId="0" borderId="180" xfId="0" applyNumberFormat="1" applyFont="1" applyBorder="1" applyAlignment="1">
      <alignment horizontal="left" vertical="center" wrapText="1"/>
    </xf>
    <xf numFmtId="49" fontId="28" fillId="0" borderId="252" xfId="0" applyNumberFormat="1" applyFont="1" applyBorder="1" applyAlignment="1">
      <alignment horizontal="left" vertical="center" wrapText="1"/>
    </xf>
    <xf numFmtId="49" fontId="28" fillId="0" borderId="181" xfId="0" applyNumberFormat="1" applyFont="1" applyBorder="1" applyAlignment="1">
      <alignment horizontal="left" vertical="center" wrapText="1"/>
    </xf>
    <xf numFmtId="169" fontId="6" fillId="0" borderId="0" xfId="0" applyNumberFormat="1" applyFont="1" applyBorder="1" applyAlignment="1">
      <alignment horizontal="left" vertical="center" wrapText="1"/>
    </xf>
    <xf numFmtId="49" fontId="6" fillId="2" borderId="283" xfId="0" applyNumberFormat="1" applyFont="1" applyFill="1" applyBorder="1" applyAlignment="1">
      <alignment horizontal="left" vertical="center" wrapText="1"/>
    </xf>
    <xf numFmtId="0" fontId="6" fillId="0" borderId="284" xfId="0" applyFont="1" applyBorder="1" applyAlignment="1">
      <alignment horizontal="left" vertical="center" wrapText="1"/>
    </xf>
    <xf numFmtId="0" fontId="6" fillId="0" borderId="1" xfId="0" applyFont="1" applyBorder="1" applyAlignment="1">
      <alignment horizontal="left" vertical="center" wrapText="1"/>
    </xf>
    <xf numFmtId="0" fontId="6" fillId="0" borderId="25" xfId="0" applyFont="1" applyBorder="1" applyAlignment="1">
      <alignment horizontal="left" vertical="center" wrapText="1"/>
    </xf>
    <xf numFmtId="49" fontId="28" fillId="0" borderId="254" xfId="0" applyNumberFormat="1" applyFont="1" applyBorder="1" applyAlignment="1">
      <alignment horizontal="left" vertical="center" wrapText="1"/>
    </xf>
    <xf numFmtId="49" fontId="28" fillId="0" borderId="184" xfId="0" applyNumberFormat="1" applyFont="1" applyBorder="1" applyAlignment="1">
      <alignment horizontal="left" vertical="center" wrapText="1"/>
    </xf>
    <xf numFmtId="169" fontId="6" fillId="0" borderId="182" xfId="0" applyNumberFormat="1" applyFont="1" applyBorder="1" applyAlignment="1">
      <alignment horizontal="left" vertical="center" wrapText="1"/>
    </xf>
    <xf numFmtId="169" fontId="6" fillId="0" borderId="183" xfId="0" applyNumberFormat="1" applyFont="1" applyBorder="1" applyAlignment="1">
      <alignment horizontal="left" vertical="center" wrapText="1"/>
    </xf>
    <xf numFmtId="49" fontId="6" fillId="0" borderId="174" xfId="0" applyNumberFormat="1" applyFont="1" applyBorder="1" applyAlignment="1">
      <alignment horizontal="left" vertical="center" wrapText="1"/>
    </xf>
    <xf numFmtId="0" fontId="6" fillId="0" borderId="278" xfId="0" applyFont="1" applyBorder="1" applyAlignment="1">
      <alignment horizontal="center" vertical="center" wrapText="1"/>
    </xf>
    <xf numFmtId="0" fontId="6" fillId="0" borderId="279" xfId="0" applyFont="1" applyBorder="1" applyAlignment="1">
      <alignment horizontal="center" vertical="center" wrapText="1"/>
    </xf>
    <xf numFmtId="0" fontId="6" fillId="0" borderId="287" xfId="0" applyFont="1" applyBorder="1" applyAlignment="1">
      <alignment horizontal="center" vertical="center" wrapText="1"/>
    </xf>
    <xf numFmtId="49" fontId="6" fillId="2" borderId="244" xfId="0" applyNumberFormat="1" applyFont="1" applyFill="1" applyBorder="1" applyAlignment="1">
      <alignment horizontal="left" vertical="center" wrapText="1"/>
    </xf>
    <xf numFmtId="49" fontId="6" fillId="2" borderId="285" xfId="0" applyNumberFormat="1" applyFont="1" applyFill="1" applyBorder="1" applyAlignment="1">
      <alignment horizontal="left" vertical="center" wrapText="1"/>
    </xf>
    <xf numFmtId="0" fontId="6" fillId="0" borderId="286" xfId="0" applyFont="1" applyBorder="1" applyAlignment="1">
      <alignment horizontal="left" vertical="center" wrapText="1"/>
    </xf>
    <xf numFmtId="49" fontId="6" fillId="2" borderId="267" xfId="0" applyNumberFormat="1" applyFont="1" applyFill="1" applyBorder="1" applyAlignment="1">
      <alignment horizontal="left" vertical="center" wrapText="1"/>
    </xf>
    <xf numFmtId="0" fontId="6" fillId="0" borderId="281" xfId="0" applyFont="1" applyBorder="1" applyAlignment="1">
      <alignment horizontal="left" vertical="center" wrapText="1"/>
    </xf>
    <xf numFmtId="0" fontId="6" fillId="0" borderId="136"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32" xfId="0" applyFont="1" applyBorder="1" applyAlignment="1">
      <alignment horizontal="left" vertical="center" wrapText="1"/>
    </xf>
    <xf numFmtId="0" fontId="6" fillId="0" borderId="53" xfId="0" applyFont="1" applyBorder="1" applyAlignment="1">
      <alignment horizontal="left" vertical="center" wrapText="1"/>
    </xf>
    <xf numFmtId="49" fontId="6" fillId="2" borderId="225" xfId="0" applyNumberFormat="1" applyFont="1" applyFill="1" applyBorder="1" applyAlignment="1">
      <alignment horizontal="left" vertical="center" wrapText="1"/>
    </xf>
    <xf numFmtId="49" fontId="6" fillId="0" borderId="249" xfId="0" applyNumberFormat="1" applyFont="1" applyBorder="1" applyAlignment="1">
      <alignment horizontal="left" vertical="center" wrapText="1"/>
    </xf>
    <xf numFmtId="49" fontId="6" fillId="0" borderId="173" xfId="0" applyNumberFormat="1" applyFont="1" applyBorder="1" applyAlignment="1">
      <alignment horizontal="left" vertical="center" wrapText="1"/>
    </xf>
    <xf numFmtId="0" fontId="6" fillId="0" borderId="153"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238" xfId="0" applyFont="1" applyBorder="1" applyAlignment="1">
      <alignment horizontal="center" vertical="center" wrapText="1"/>
    </xf>
    <xf numFmtId="49" fontId="8" fillId="4" borderId="256" xfId="0" applyNumberFormat="1" applyFont="1" applyFill="1" applyBorder="1" applyAlignment="1">
      <alignment horizontal="left" vertical="center" wrapText="1"/>
    </xf>
    <xf numFmtId="0" fontId="6" fillId="0" borderId="186" xfId="0" applyFont="1" applyBorder="1" applyAlignment="1">
      <alignment horizontal="left" vertical="center" wrapText="1"/>
    </xf>
    <xf numFmtId="0" fontId="6" fillId="0" borderId="187" xfId="0" applyFont="1" applyBorder="1" applyAlignment="1">
      <alignment horizontal="left" vertical="center" wrapText="1"/>
    </xf>
    <xf numFmtId="0" fontId="6" fillId="0" borderId="188" xfId="0" applyFont="1" applyBorder="1" applyAlignment="1">
      <alignment horizontal="left" vertical="center" wrapText="1"/>
    </xf>
    <xf numFmtId="0" fontId="6" fillId="0" borderId="299" xfId="0" applyFont="1" applyBorder="1" applyAlignment="1">
      <alignment horizontal="left" vertical="center" wrapText="1"/>
    </xf>
    <xf numFmtId="0" fontId="6" fillId="0" borderId="257" xfId="0" applyFont="1" applyBorder="1" applyAlignment="1">
      <alignment horizontal="left" vertical="center" wrapText="1"/>
    </xf>
    <xf numFmtId="0" fontId="6" fillId="0" borderId="211" xfId="0" applyFont="1" applyBorder="1" applyAlignment="1">
      <alignment horizontal="left" vertical="center" wrapText="1"/>
    </xf>
    <xf numFmtId="0" fontId="6" fillId="0" borderId="2" xfId="0" applyFont="1" applyBorder="1" applyAlignment="1">
      <alignment horizontal="left" vertical="center" wrapText="1"/>
    </xf>
    <xf numFmtId="0" fontId="6" fillId="0" borderId="110" xfId="0" applyFont="1" applyBorder="1" applyAlignment="1">
      <alignment horizontal="left" vertical="center" wrapText="1"/>
    </xf>
    <xf numFmtId="0" fontId="6" fillId="0" borderId="263" xfId="0" applyFont="1" applyBorder="1" applyAlignment="1">
      <alignment horizontal="left" vertical="center" wrapText="1"/>
    </xf>
    <xf numFmtId="49" fontId="6" fillId="11" borderId="147" xfId="0" applyNumberFormat="1" applyFont="1" applyFill="1" applyBorder="1" applyAlignment="1">
      <alignment vertical="center" wrapText="1"/>
    </xf>
    <xf numFmtId="49" fontId="6" fillId="0" borderId="154" xfId="0" applyNumberFormat="1" applyFont="1" applyBorder="1" applyAlignment="1">
      <alignment horizontal="center" vertical="center" wrapText="1"/>
    </xf>
    <xf numFmtId="49" fontId="6" fillId="0" borderId="240" xfId="0" applyNumberFormat="1" applyFont="1" applyBorder="1" applyAlignment="1">
      <alignment horizontal="center" vertical="center" wrapText="1"/>
    </xf>
    <xf numFmtId="49" fontId="6" fillId="0" borderId="148" xfId="0" applyNumberFormat="1" applyFont="1" applyBorder="1" applyAlignment="1">
      <alignment horizontal="center" vertical="center" wrapText="1"/>
    </xf>
    <xf numFmtId="49" fontId="6" fillId="0" borderId="155" xfId="0" applyNumberFormat="1" applyFont="1" applyBorder="1" applyAlignment="1">
      <alignment horizontal="center" vertical="center" wrapText="1"/>
    </xf>
    <xf numFmtId="49" fontId="6" fillId="0" borderId="238" xfId="0" applyNumberFormat="1" applyFont="1" applyBorder="1" applyAlignment="1">
      <alignment horizontal="center" vertical="center" wrapText="1"/>
    </xf>
    <xf numFmtId="0" fontId="6" fillId="0" borderId="151" xfId="0" applyFont="1" applyBorder="1" applyAlignment="1">
      <alignment horizontal="center" vertical="center" wrapText="1"/>
    </xf>
    <xf numFmtId="0" fontId="6" fillId="0" borderId="165" xfId="0" applyFont="1" applyBorder="1" applyAlignment="1">
      <alignment horizontal="center" vertical="center" wrapText="1"/>
    </xf>
    <xf numFmtId="49" fontId="13" fillId="2" borderId="145" xfId="0" applyNumberFormat="1" applyFont="1" applyFill="1" applyBorder="1" applyAlignment="1">
      <alignment horizontal="center" vertical="center" wrapText="1"/>
    </xf>
    <xf numFmtId="49" fontId="13" fillId="2" borderId="25" xfId="0" applyNumberFormat="1" applyFont="1" applyFill="1" applyBorder="1" applyAlignment="1">
      <alignment horizontal="center" vertical="center" wrapText="1"/>
    </xf>
    <xf numFmtId="0" fontId="6" fillId="6" borderId="162" xfId="0" applyFont="1" applyFill="1" applyBorder="1" applyAlignment="1">
      <alignment horizontal="center" vertical="center" wrapText="1"/>
    </xf>
    <xf numFmtId="0" fontId="6" fillId="6" borderId="145" xfId="0" applyFont="1" applyFill="1" applyBorder="1" applyAlignment="1">
      <alignment horizontal="center" vertical="center" wrapText="1"/>
    </xf>
    <xf numFmtId="0" fontId="6" fillId="6" borderId="240" xfId="0" applyFont="1" applyFill="1" applyBorder="1" applyAlignment="1">
      <alignment horizontal="center" vertical="center" wrapText="1"/>
    </xf>
    <xf numFmtId="0" fontId="6" fillId="6" borderId="163" xfId="0" applyFont="1" applyFill="1" applyBorder="1" applyAlignment="1">
      <alignment horizontal="center" vertical="center" wrapText="1"/>
    </xf>
    <xf numFmtId="0" fontId="6" fillId="6" borderId="146" xfId="0" applyFont="1" applyFill="1" applyBorder="1" applyAlignment="1">
      <alignment horizontal="center" vertical="center" wrapText="1"/>
    </xf>
    <xf numFmtId="0" fontId="6" fillId="6" borderId="242" xfId="0" applyFont="1" applyFill="1" applyBorder="1" applyAlignment="1">
      <alignment horizontal="center" vertical="center" wrapText="1"/>
    </xf>
    <xf numFmtId="49" fontId="6" fillId="0" borderId="169" xfId="0" applyNumberFormat="1" applyFont="1" applyBorder="1" applyAlignment="1">
      <alignment horizontal="left" vertical="center" wrapText="1"/>
    </xf>
    <xf numFmtId="49" fontId="6" fillId="0" borderId="141" xfId="0" applyNumberFormat="1" applyFont="1" applyBorder="1" applyAlignment="1">
      <alignment horizontal="left" vertical="center" wrapText="1"/>
    </xf>
    <xf numFmtId="0" fontId="6" fillId="0" borderId="156" xfId="0" applyFont="1" applyBorder="1" applyAlignment="1">
      <alignment horizontal="left" vertical="center" wrapText="1"/>
    </xf>
    <xf numFmtId="0" fontId="6" fillId="0" borderId="189" xfId="0" applyFont="1" applyBorder="1" applyAlignment="1">
      <alignment horizontal="left" vertical="center" wrapText="1"/>
    </xf>
    <xf numFmtId="0" fontId="6" fillId="0" borderId="98" xfId="0" applyFont="1" applyBorder="1" applyAlignment="1">
      <alignment horizontal="left" vertical="center" wrapText="1"/>
    </xf>
    <xf numFmtId="0" fontId="6" fillId="0" borderId="0" xfId="0" applyFont="1" applyBorder="1" applyAlignment="1">
      <alignment horizontal="left" vertical="center" wrapText="1"/>
    </xf>
    <xf numFmtId="0" fontId="6" fillId="0" borderId="241" xfId="0" applyFont="1" applyBorder="1" applyAlignment="1">
      <alignment horizontal="left" vertical="center" wrapText="1"/>
    </xf>
    <xf numFmtId="49" fontId="6" fillId="2" borderId="269" xfId="0" applyNumberFormat="1" applyFont="1" applyFill="1" applyBorder="1" applyAlignment="1">
      <alignment horizontal="left" vertical="center" wrapText="1"/>
    </xf>
    <xf numFmtId="49" fontId="6" fillId="2" borderId="47" xfId="0" applyNumberFormat="1" applyFont="1" applyFill="1" applyBorder="1" applyAlignment="1">
      <alignment horizontal="left" vertical="center" wrapText="1"/>
    </xf>
    <xf numFmtId="49" fontId="6" fillId="2" borderId="40" xfId="0" applyNumberFormat="1" applyFont="1" applyFill="1" applyBorder="1" applyAlignment="1">
      <alignment horizontal="left" vertical="center" wrapText="1"/>
    </xf>
    <xf numFmtId="0" fontId="6" fillId="0" borderId="39" xfId="0" applyFont="1" applyBorder="1" applyAlignment="1">
      <alignment horizontal="center" vertical="center" wrapText="1"/>
    </xf>
    <xf numFmtId="0" fontId="6" fillId="0" borderId="170" xfId="0" applyFont="1" applyBorder="1" applyAlignment="1">
      <alignment horizontal="center" vertical="center" wrapText="1"/>
    </xf>
    <xf numFmtId="49" fontId="6" fillId="2" borderId="56" xfId="0" applyNumberFormat="1" applyFont="1" applyFill="1" applyBorder="1" applyAlignment="1">
      <alignment horizontal="left" vertical="center" wrapText="1"/>
    </xf>
    <xf numFmtId="0" fontId="6" fillId="0" borderId="305" xfId="0" applyFont="1" applyBorder="1" applyAlignment="1">
      <alignment horizontal="left" vertical="center" wrapText="1"/>
    </xf>
    <xf numFmtId="0" fontId="6" fillId="0" borderId="306" xfId="0" applyFont="1" applyBorder="1" applyAlignment="1">
      <alignment horizontal="left" vertical="center" wrapText="1"/>
    </xf>
    <xf numFmtId="169" fontId="6" fillId="0" borderId="22" xfId="0" applyNumberFormat="1" applyFont="1" applyBorder="1" applyAlignment="1">
      <alignment horizontal="left" vertical="center" wrapText="1"/>
    </xf>
    <xf numFmtId="169" fontId="6" fillId="0" borderId="23" xfId="0" applyNumberFormat="1" applyFont="1" applyBorder="1" applyAlignment="1">
      <alignment horizontal="left" vertical="center" wrapText="1"/>
    </xf>
    <xf numFmtId="49" fontId="6" fillId="2" borderId="81" xfId="0" applyNumberFormat="1" applyFont="1" applyFill="1" applyBorder="1" applyAlignment="1">
      <alignment horizontal="left" vertical="center" wrapText="1"/>
    </xf>
    <xf numFmtId="0" fontId="6" fillId="0" borderId="28" xfId="0" applyFont="1" applyBorder="1" applyAlignment="1">
      <alignment horizontal="left" vertical="center" wrapText="1"/>
    </xf>
    <xf numFmtId="0" fontId="6" fillId="0" borderId="55" xfId="0" applyFont="1" applyBorder="1" applyAlignment="1">
      <alignment horizontal="left" vertical="center" wrapText="1"/>
    </xf>
    <xf numFmtId="49" fontId="6" fillId="0" borderId="320" xfId="0" applyNumberFormat="1" applyFont="1" applyBorder="1" applyAlignment="1">
      <alignment horizontal="left" vertical="center" wrapText="1"/>
    </xf>
    <xf numFmtId="0" fontId="6" fillId="0" borderId="320" xfId="0" applyFont="1" applyBorder="1" applyAlignment="1">
      <alignment horizontal="left" vertical="center" wrapText="1"/>
    </xf>
    <xf numFmtId="0" fontId="6" fillId="0" borderId="317" xfId="0" applyFont="1" applyBorder="1" applyAlignment="1">
      <alignment horizontal="left" vertical="center" wrapText="1"/>
    </xf>
    <xf numFmtId="49" fontId="6" fillId="0" borderId="302" xfId="0" applyNumberFormat="1" applyFont="1" applyBorder="1" applyAlignment="1">
      <alignment horizontal="left" vertical="center" wrapText="1"/>
    </xf>
    <xf numFmtId="49" fontId="6" fillId="0" borderId="303" xfId="0" applyNumberFormat="1" applyFont="1" applyBorder="1" applyAlignment="1">
      <alignment horizontal="left" vertical="center" wrapText="1"/>
    </xf>
    <xf numFmtId="49" fontId="6" fillId="2" borderId="216" xfId="0" applyNumberFormat="1" applyFont="1" applyFill="1" applyBorder="1" applyAlignment="1">
      <alignment horizontal="left" vertical="center" wrapText="1"/>
    </xf>
    <xf numFmtId="49" fontId="6" fillId="2" borderId="218" xfId="0" applyNumberFormat="1" applyFont="1" applyFill="1" applyBorder="1" applyAlignment="1">
      <alignment horizontal="left" vertical="center" wrapText="1"/>
    </xf>
    <xf numFmtId="49" fontId="6" fillId="2" borderId="222" xfId="0" applyNumberFormat="1" applyFont="1" applyFill="1" applyBorder="1" applyAlignment="1">
      <alignment horizontal="left" vertical="center" wrapText="1"/>
    </xf>
    <xf numFmtId="0" fontId="6" fillId="0" borderId="104" xfId="0" applyNumberFormat="1" applyFont="1" applyBorder="1" applyAlignment="1">
      <alignment horizontal="center" vertical="center" wrapText="1"/>
    </xf>
    <xf numFmtId="0" fontId="6" fillId="0" borderId="106" xfId="0" applyNumberFormat="1" applyFont="1" applyBorder="1" applyAlignment="1">
      <alignment horizontal="center" vertical="center" wrapText="1"/>
    </xf>
    <xf numFmtId="49" fontId="6" fillId="2" borderId="21" xfId="0" applyNumberFormat="1" applyFont="1" applyFill="1" applyBorder="1" applyAlignment="1">
      <alignment horizontal="left" vertical="center" wrapText="1"/>
    </xf>
    <xf numFmtId="0" fontId="6" fillId="0" borderId="21" xfId="0" applyFont="1" applyBorder="1" applyAlignment="1">
      <alignment horizontal="left" vertical="center" wrapText="1"/>
    </xf>
    <xf numFmtId="49" fontId="6" fillId="5" borderId="244" xfId="0" applyNumberFormat="1" applyFont="1" applyFill="1" applyBorder="1" applyAlignment="1">
      <alignment horizontal="left" vertical="center" wrapText="1"/>
    </xf>
    <xf numFmtId="0" fontId="6" fillId="0" borderId="19" xfId="0" applyFont="1" applyBorder="1" applyAlignment="1">
      <alignment horizontal="left" vertical="center" wrapText="1"/>
    </xf>
    <xf numFmtId="49" fontId="6" fillId="0" borderId="73" xfId="0" applyNumberFormat="1" applyFont="1" applyBorder="1" applyAlignment="1">
      <alignment horizontal="left" vertical="center" wrapText="1"/>
    </xf>
    <xf numFmtId="0" fontId="6" fillId="0" borderId="72" xfId="0" applyFont="1" applyBorder="1" applyAlignment="1">
      <alignment horizontal="left" vertical="center" wrapText="1"/>
    </xf>
    <xf numFmtId="0" fontId="6" fillId="0" borderId="330" xfId="0" applyFont="1" applyBorder="1" applyAlignment="1">
      <alignment horizontal="left" vertical="center" wrapText="1"/>
    </xf>
    <xf numFmtId="0" fontId="6" fillId="0" borderId="331" xfId="0" applyFont="1" applyBorder="1" applyAlignment="1">
      <alignment horizontal="left" vertical="center" wrapText="1"/>
    </xf>
    <xf numFmtId="0" fontId="6" fillId="0" borderId="332" xfId="0" applyFont="1" applyBorder="1" applyAlignment="1">
      <alignment horizontal="left" vertical="center" wrapText="1"/>
    </xf>
    <xf numFmtId="49" fontId="6" fillId="2" borderId="1" xfId="0" applyNumberFormat="1" applyFont="1" applyFill="1" applyBorder="1" applyAlignment="1">
      <alignment horizontal="left" vertical="center" wrapText="1"/>
    </xf>
    <xf numFmtId="0" fontId="6" fillId="0" borderId="157" xfId="0" applyFont="1" applyBorder="1" applyAlignment="1">
      <alignment horizontal="left" vertical="center" wrapText="1"/>
    </xf>
    <xf numFmtId="0" fontId="6" fillId="0" borderId="107" xfId="0" applyFont="1" applyBorder="1" applyAlignment="1">
      <alignment horizontal="left" vertical="center" wrapText="1"/>
    </xf>
    <xf numFmtId="0" fontId="6" fillId="0" borderId="238" xfId="0" applyFont="1" applyBorder="1" applyAlignment="1">
      <alignment horizontal="left" vertical="center" wrapText="1"/>
    </xf>
    <xf numFmtId="49" fontId="6" fillId="2" borderId="88" xfId="0" applyNumberFormat="1" applyFont="1" applyFill="1" applyBorder="1" applyAlignment="1">
      <alignment horizontal="left" vertical="center" wrapText="1"/>
    </xf>
    <xf numFmtId="49" fontId="6" fillId="2" borderId="101" xfId="0" applyNumberFormat="1" applyFont="1" applyFill="1" applyBorder="1" applyAlignment="1">
      <alignment horizontal="left" vertical="center" wrapText="1"/>
    </xf>
    <xf numFmtId="49" fontId="6" fillId="3" borderId="196" xfId="0" applyNumberFormat="1" applyFont="1" applyFill="1" applyBorder="1" applyAlignment="1">
      <alignment horizontal="right" vertical="center" wrapText="1"/>
    </xf>
    <xf numFmtId="0" fontId="6" fillId="0" borderId="197" xfId="0" applyFont="1" applyBorder="1" applyAlignment="1">
      <alignment horizontal="right" vertical="center" wrapText="1"/>
    </xf>
    <xf numFmtId="0" fontId="6" fillId="0" borderId="198" xfId="0" applyFont="1" applyBorder="1" applyAlignment="1">
      <alignment horizontal="right" vertical="center" wrapText="1"/>
    </xf>
    <xf numFmtId="0" fontId="6" fillId="0" borderId="199" xfId="0" applyFont="1" applyBorder="1" applyAlignment="1">
      <alignment horizontal="right" vertical="center" wrapText="1"/>
    </xf>
    <xf numFmtId="0" fontId="6" fillId="0" borderId="273" xfId="0" applyFont="1" applyBorder="1" applyAlignment="1">
      <alignment horizontal="right" vertical="center" wrapText="1"/>
    </xf>
    <xf numFmtId="0" fontId="6" fillId="0" borderId="99" xfId="0" applyFont="1" applyBorder="1" applyAlignment="1">
      <alignment horizontal="left" vertical="center" wrapText="1"/>
    </xf>
    <xf numFmtId="0" fontId="6" fillId="0" borderId="100" xfId="0" applyFont="1" applyBorder="1" applyAlignment="1">
      <alignment horizontal="left" vertical="center" wrapText="1"/>
    </xf>
    <xf numFmtId="0" fontId="6" fillId="0" borderId="272" xfId="0" applyFont="1" applyBorder="1" applyAlignment="1">
      <alignment horizontal="left" vertical="center" wrapText="1"/>
    </xf>
    <xf numFmtId="0" fontId="6" fillId="0" borderId="96" xfId="0" applyFont="1" applyBorder="1" applyAlignment="1">
      <alignment horizontal="left" vertical="center" wrapText="1"/>
    </xf>
    <xf numFmtId="0" fontId="6" fillId="0" borderId="97" xfId="0" applyFont="1" applyBorder="1" applyAlignment="1">
      <alignment horizontal="left" vertical="center" wrapText="1"/>
    </xf>
    <xf numFmtId="0" fontId="6" fillId="0" borderId="271" xfId="0" applyFont="1" applyBorder="1" applyAlignment="1">
      <alignment horizontal="left" vertical="center" wrapText="1"/>
    </xf>
    <xf numFmtId="0" fontId="6" fillId="0" borderId="98" xfId="0" applyFont="1" applyBorder="1" applyAlignment="1">
      <alignment vertical="center" wrapText="1"/>
    </xf>
    <xf numFmtId="0" fontId="6" fillId="0" borderId="0" xfId="0" applyFont="1" applyBorder="1" applyAlignment="1">
      <alignment vertical="center" wrapText="1"/>
    </xf>
    <xf numFmtId="0" fontId="6" fillId="0" borderId="241" xfId="0" applyFont="1" applyBorder="1" applyAlignment="1">
      <alignment vertical="center" wrapText="1"/>
    </xf>
    <xf numFmtId="49" fontId="6" fillId="0" borderId="321" xfId="0" applyNumberFormat="1" applyFont="1" applyBorder="1" applyAlignment="1">
      <alignment horizontal="center" vertical="center" wrapText="1"/>
    </xf>
    <xf numFmtId="49" fontId="6" fillId="0" borderId="334" xfId="0" applyNumberFormat="1" applyFont="1" applyBorder="1" applyAlignment="1">
      <alignment horizontal="center" vertical="center" wrapText="1"/>
    </xf>
    <xf numFmtId="49" fontId="6" fillId="0" borderId="107" xfId="0" applyNumberFormat="1" applyFont="1" applyBorder="1" applyAlignment="1">
      <alignment horizontal="center" vertical="center" wrapText="1"/>
    </xf>
    <xf numFmtId="49" fontId="22" fillId="3" borderId="322" xfId="0" applyNumberFormat="1" applyFont="1" applyFill="1" applyBorder="1" applyAlignment="1">
      <alignment horizontal="left" vertical="center" wrapText="1"/>
    </xf>
    <xf numFmtId="49" fontId="22" fillId="3" borderId="341" xfId="0" applyNumberFormat="1" applyFont="1" applyFill="1" applyBorder="1" applyAlignment="1">
      <alignment horizontal="left" vertical="center" wrapText="1"/>
    </xf>
    <xf numFmtId="49" fontId="6" fillId="0" borderId="342" xfId="0" applyNumberFormat="1" applyFont="1" applyBorder="1" applyAlignment="1">
      <alignment horizontal="left" vertical="center" wrapText="1"/>
    </xf>
    <xf numFmtId="49" fontId="6" fillId="0" borderId="335" xfId="0" applyNumberFormat="1" applyFont="1" applyBorder="1" applyAlignment="1">
      <alignment horizontal="left" vertical="center" wrapText="1"/>
    </xf>
    <xf numFmtId="49" fontId="6" fillId="2" borderId="337" xfId="0" applyNumberFormat="1" applyFont="1" applyFill="1" applyBorder="1" applyAlignment="1">
      <alignment horizontal="center" vertical="center" wrapText="1"/>
    </xf>
    <xf numFmtId="49" fontId="6" fillId="2" borderId="338" xfId="0" applyNumberFormat="1" applyFont="1" applyFill="1" applyBorder="1" applyAlignment="1">
      <alignment horizontal="center" vertical="center" wrapText="1"/>
    </xf>
    <xf numFmtId="49" fontId="6" fillId="2" borderId="339" xfId="0" applyNumberFormat="1" applyFont="1" applyFill="1" applyBorder="1" applyAlignment="1">
      <alignment horizontal="center" vertical="center" wrapText="1"/>
    </xf>
    <xf numFmtId="0" fontId="6" fillId="8" borderId="336" xfId="0" applyFont="1" applyFill="1" applyBorder="1" applyAlignment="1">
      <alignment horizontal="center" vertical="center" wrapText="1"/>
    </xf>
    <xf numFmtId="0" fontId="6" fillId="8" borderId="254" xfId="0" applyFont="1" applyFill="1" applyBorder="1" applyAlignment="1">
      <alignment horizontal="center" vertical="center" wrapText="1"/>
    </xf>
    <xf numFmtId="0" fontId="6" fillId="12" borderId="350" xfId="0" applyNumberFormat="1" applyFont="1" applyFill="1" applyBorder="1" applyAlignment="1">
      <alignment horizontal="center" wrapText="1"/>
    </xf>
    <xf numFmtId="0" fontId="6" fillId="12" borderId="314" xfId="0" applyNumberFormat="1" applyFont="1" applyFill="1" applyBorder="1" applyAlignment="1">
      <alignment horizontal="center" wrapText="1"/>
    </xf>
    <xf numFmtId="49" fontId="6" fillId="0" borderId="319" xfId="0" applyNumberFormat="1" applyFont="1" applyBorder="1" applyAlignment="1">
      <alignment horizontal="center" vertical="center" wrapText="1"/>
    </xf>
    <xf numFmtId="49" fontId="6" fillId="3" borderId="348" xfId="0" applyNumberFormat="1" applyFont="1" applyFill="1" applyBorder="1" applyAlignment="1">
      <alignment horizontal="left" vertical="center" wrapText="1"/>
    </xf>
    <xf numFmtId="49" fontId="6" fillId="3" borderId="349" xfId="0" applyNumberFormat="1" applyFont="1" applyFill="1" applyBorder="1" applyAlignment="1">
      <alignment horizontal="left" vertical="center" wrapText="1"/>
    </xf>
    <xf numFmtId="49" fontId="6" fillId="0" borderId="105" xfId="0" applyNumberFormat="1" applyFont="1" applyBorder="1" applyAlignment="1">
      <alignment horizontal="left" vertical="center" wrapText="1"/>
    </xf>
    <xf numFmtId="0" fontId="6" fillId="0" borderId="301" xfId="0" applyFont="1" applyBorder="1" applyAlignment="1">
      <alignment horizontal="center" vertical="center" wrapText="1"/>
    </xf>
    <xf numFmtId="0" fontId="6" fillId="0" borderId="300" xfId="0" applyFont="1" applyBorder="1" applyAlignment="1">
      <alignment horizontal="center" vertical="center" wrapText="1"/>
    </xf>
    <xf numFmtId="0" fontId="6" fillId="0" borderId="63" xfId="0" applyFont="1" applyBorder="1" applyAlignment="1">
      <alignment horizontal="left" vertical="center" wrapText="1"/>
    </xf>
    <xf numFmtId="0" fontId="6" fillId="0" borderId="289" xfId="0" applyFont="1" applyBorder="1" applyAlignment="1">
      <alignment horizontal="left" vertical="center" wrapText="1"/>
    </xf>
    <xf numFmtId="0" fontId="6" fillId="0" borderId="290" xfId="0" applyFont="1" applyBorder="1" applyAlignment="1">
      <alignment horizontal="left" vertical="center" wrapText="1"/>
    </xf>
    <xf numFmtId="49" fontId="6" fillId="8" borderId="3" xfId="0" applyNumberFormat="1" applyFont="1" applyFill="1" applyBorder="1" applyAlignment="1">
      <alignment horizontal="left" vertical="center" wrapText="1"/>
    </xf>
    <xf numFmtId="0" fontId="6" fillId="8" borderId="3" xfId="0" applyFont="1" applyFill="1" applyBorder="1" applyAlignment="1">
      <alignment horizontal="left" vertical="center" wrapText="1"/>
    </xf>
    <xf numFmtId="49" fontId="6" fillId="2" borderId="46" xfId="0" applyNumberFormat="1" applyFont="1" applyFill="1" applyBorder="1" applyAlignment="1">
      <alignment horizontal="left" vertical="center" wrapText="1"/>
    </xf>
    <xf numFmtId="49" fontId="6" fillId="2" borderId="57" xfId="0" applyNumberFormat="1" applyFont="1" applyFill="1" applyBorder="1" applyAlignment="1">
      <alignment horizontal="left" vertical="center" wrapText="1"/>
    </xf>
    <xf numFmtId="49" fontId="6" fillId="0" borderId="37" xfId="0" applyNumberFormat="1" applyFont="1" applyBorder="1" applyAlignment="1">
      <alignment horizontal="left" vertical="center" wrapText="1"/>
    </xf>
    <xf numFmtId="49" fontId="6" fillId="8" borderId="244" xfId="0" applyNumberFormat="1" applyFont="1" applyFill="1" applyBorder="1" applyAlignment="1">
      <alignment horizontal="left" vertical="center" wrapText="1"/>
    </xf>
    <xf numFmtId="0" fontId="6" fillId="0" borderId="275" xfId="0" applyFont="1" applyBorder="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6" fillId="0" borderId="46" xfId="0" applyFont="1" applyBorder="1" applyAlignment="1">
      <alignment horizontal="left" vertical="center" wrapText="1"/>
    </xf>
  </cellXfs>
  <cellStyles count="2">
    <cellStyle name="Normal" xfId="0" builtinId="0"/>
    <cellStyle name="Normal 2" xfId="1" xr:uid="{6D134657-43D3-6143-95BE-A5D8D3A55CC5}"/>
  </cellStyles>
  <dxfs count="263">
    <dxf>
      <fill>
        <patternFill>
          <bgColor theme="0"/>
        </patternFill>
      </fill>
    </dxf>
    <dxf>
      <font>
        <color rgb="FFFF0000"/>
      </font>
      <fill>
        <patternFill>
          <bgColor theme="0"/>
        </patternFill>
      </fill>
    </dxf>
    <dxf>
      <font>
        <color theme="1"/>
      </font>
      <fill>
        <patternFill>
          <bgColor theme="0"/>
        </patternFill>
      </fill>
    </dxf>
    <dxf>
      <font>
        <color rgb="FF000000"/>
      </font>
      <fill>
        <patternFill patternType="solid">
          <fgColor indexed="15"/>
          <bgColor theme="4" tint="0.59996337778862885"/>
        </patternFill>
      </fill>
    </dxf>
    <dxf>
      <font>
        <color rgb="FF9C0006"/>
      </font>
      <fill>
        <patternFill>
          <bgColor rgb="FFFFC7CE"/>
        </patternFill>
      </fill>
    </dxf>
    <dxf>
      <font>
        <color theme="1"/>
      </font>
      <fill>
        <patternFill>
          <bgColor theme="0"/>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0000"/>
      </font>
      <fill>
        <patternFill patternType="solid">
          <fgColor indexed="15"/>
          <bgColor theme="4" tint="0.59996337778862885"/>
        </patternFill>
      </fill>
    </dxf>
    <dxf>
      <font>
        <color rgb="FF9C0006"/>
      </font>
      <fill>
        <patternFill>
          <bgColor rgb="FFFFC7CE"/>
        </patternFill>
      </fill>
    </dxf>
    <dxf>
      <font>
        <color rgb="FFE32400"/>
      </font>
    </dxf>
    <dxf>
      <font>
        <color rgb="FF9C0006"/>
      </font>
      <fill>
        <patternFill>
          <bgColor rgb="FFFFC7CE"/>
        </patternFill>
      </fill>
    </dxf>
    <dxf>
      <font>
        <color rgb="FF006100"/>
      </font>
      <fill>
        <patternFill>
          <bgColor rgb="FFC6EFCE"/>
        </patternFill>
      </fill>
    </dxf>
    <dxf>
      <fill>
        <patternFill>
          <bgColor theme="4" tint="0.59996337778862885"/>
        </patternFill>
      </fill>
    </dxf>
    <dxf>
      <font>
        <color theme="1"/>
      </font>
      <fill>
        <patternFill>
          <bgColor theme="0"/>
        </patternFill>
      </fill>
    </dxf>
    <dxf>
      <font>
        <color theme="0" tint="-0.24994659260841701"/>
      </font>
      <fill>
        <patternFill>
          <bgColor theme="0"/>
        </patternFill>
      </fill>
    </dxf>
    <dxf>
      <font>
        <color rgb="FF929292"/>
      </font>
      <fill>
        <patternFill>
          <bgColor theme="0"/>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0000"/>
      </font>
      <fill>
        <patternFill patternType="solid">
          <fgColor indexed="15"/>
          <bgColor theme="4" tint="0.59996337778862885"/>
        </patternFill>
      </fill>
    </dxf>
    <dxf>
      <font>
        <color rgb="FFFF0000"/>
      </font>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rgb="FFFEFDA0"/>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0" tint="-0.14996795556505021"/>
      </font>
      <fill>
        <patternFill>
          <bgColor theme="0"/>
        </patternFill>
      </fill>
    </dxf>
    <dxf>
      <font>
        <color theme="0" tint="-0.24994659260841701"/>
      </font>
      <fill>
        <patternFill>
          <bgColor theme="0"/>
        </patternFill>
      </fill>
    </dxf>
    <dxf>
      <font>
        <color theme="1"/>
      </font>
      <fill>
        <patternFill>
          <fgColor theme="0"/>
        </patternFill>
      </fill>
    </dxf>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b val="0"/>
        <i/>
        <color theme="1"/>
      </font>
      <fill>
        <patternFill>
          <fgColor theme="4" tint="0.59996337778862885"/>
          <bgColor theme="4" tint="0.59996337778862885"/>
        </patternFill>
      </fill>
    </dxf>
    <dxf>
      <font>
        <color rgb="FF006100"/>
      </font>
      <fill>
        <patternFill>
          <bgColor rgb="FFC6EFCE"/>
        </patternFill>
      </fill>
    </dxf>
    <dxf>
      <font>
        <i/>
        <color rgb="FF000000"/>
      </font>
      <fill>
        <patternFill patternType="solid">
          <fgColor indexed="15"/>
          <bgColor theme="4" tint="0.59996337778862885"/>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theme="0" tint="-0.34998626667073579"/>
      </font>
    </dxf>
    <dxf>
      <fill>
        <patternFill>
          <fgColor theme="0"/>
          <bgColor theme="4" tint="0.59996337778862885"/>
        </patternFill>
      </fill>
    </dxf>
    <dxf>
      <font>
        <color rgb="FF929292"/>
      </font>
    </dxf>
    <dxf>
      <font>
        <color rgb="FF9C0006"/>
      </font>
      <fill>
        <patternFill>
          <bgColor rgb="FFFFC7CE"/>
        </patternFill>
      </fill>
    </dxf>
    <dxf>
      <font>
        <color theme="0" tint="-0.24994659260841701"/>
      </font>
      <fill>
        <patternFill>
          <bgColor theme="0"/>
        </patternFill>
      </fill>
    </dxf>
    <dxf>
      <font>
        <color rgb="FF9C0006"/>
      </font>
      <fill>
        <patternFill>
          <bgColor rgb="FFFFC7CE"/>
        </patternFill>
      </fill>
    </dxf>
    <dxf>
      <fill>
        <patternFill>
          <bgColor theme="4" tint="0.59996337778862885"/>
        </patternFill>
      </fill>
    </dxf>
    <dxf>
      <font>
        <color rgb="FF000000"/>
      </font>
      <fill>
        <patternFill patternType="solid">
          <fgColor indexed="15"/>
          <bgColor theme="4" tint="0.59996337778862885"/>
        </patternFill>
      </fill>
    </dxf>
    <dxf>
      <font>
        <color theme="1"/>
      </font>
      <fill>
        <patternFill>
          <fgColor theme="0"/>
        </patternFill>
      </fill>
    </dxf>
    <dxf>
      <fill>
        <patternFill>
          <fgColor theme="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1"/>
      </font>
      <fill>
        <patternFill>
          <bgColor theme="4" tint="0.59996337778862885"/>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ill>
        <patternFill>
          <fgColor theme="0"/>
          <bgColor theme="4" tint="0.59996337778862885"/>
        </patternFill>
      </fill>
    </dxf>
    <dxf>
      <font>
        <color rgb="FF929292"/>
      </font>
    </dxf>
    <dxf>
      <fill>
        <patternFill>
          <bgColor theme="4" tint="0.59996337778862885"/>
        </patternFill>
      </fill>
    </dxf>
    <dxf>
      <font>
        <color rgb="FF9C5700"/>
      </font>
      <fill>
        <patternFill>
          <bgColor rgb="FFFFEB9C"/>
        </patternFill>
      </fill>
    </dxf>
    <dxf>
      <font>
        <color rgb="FF9C0006"/>
      </font>
      <fill>
        <patternFill>
          <bgColor rgb="FFFFC7CE"/>
        </patternFill>
      </fill>
    </dxf>
    <dxf>
      <font>
        <color theme="0" tint="-0.34998626667073579"/>
      </font>
    </dxf>
    <dxf>
      <fill>
        <patternFill>
          <bgColor theme="4" tint="0.59996337778862885"/>
        </patternFill>
      </fill>
    </dxf>
    <dxf>
      <font>
        <i/>
        <color rgb="FF000000"/>
      </font>
      <fill>
        <patternFill patternType="solid">
          <fgColor indexed="15"/>
          <bgColor theme="4" tint="0.59996337778862885"/>
        </patternFill>
      </fill>
    </dxf>
    <dxf>
      <fill>
        <patternFill>
          <bgColor theme="4" tint="0.59996337778862885"/>
        </patternFill>
      </fill>
    </dxf>
    <dxf>
      <font>
        <color rgb="FF000000"/>
      </font>
      <fill>
        <patternFill patternType="solid">
          <fgColor indexed="15"/>
          <bgColor theme="0"/>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4" tint="0.59996337778862885"/>
        </patternFill>
      </fill>
    </dxf>
    <dxf>
      <font>
        <color rgb="FF006100"/>
      </font>
      <fill>
        <patternFill>
          <bgColor rgb="FFC6EFCE"/>
        </patternFill>
      </fill>
    </dxf>
    <dxf>
      <font>
        <color rgb="FF9C5700"/>
      </font>
      <fill>
        <patternFill>
          <bgColor rgb="FFFFEB9C"/>
        </patternFill>
      </fill>
    </dxf>
    <dxf>
      <font>
        <color rgb="FF000000"/>
      </font>
      <fill>
        <patternFill patternType="solid">
          <fgColor indexed="15"/>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b val="0"/>
        <i/>
        <color theme="1"/>
      </font>
      <fill>
        <patternFill>
          <fgColor theme="4" tint="0.59996337778862885"/>
          <bgColor theme="4"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14996795556505021"/>
      </font>
      <fill>
        <patternFill>
          <bgColor theme="0"/>
        </patternFill>
      </fill>
    </dxf>
    <dxf>
      <font>
        <color rgb="FF000000"/>
      </font>
      <fill>
        <patternFill patternType="solid">
          <fgColor indexed="15"/>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0" tint="-0.24994659260841701"/>
      </font>
      <fill>
        <patternFill>
          <f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0"/>
        </patternFill>
      </fill>
    </dxf>
    <dxf>
      <font>
        <color rgb="FF9C5700"/>
      </font>
      <fill>
        <patternFill>
          <bgColor rgb="FFFFEB9C"/>
        </patternFill>
      </fill>
    </dxf>
    <dxf>
      <font>
        <color rgb="FF000000"/>
      </font>
      <fill>
        <patternFill patternType="solid">
          <fgColor indexed="15"/>
          <bgColor theme="4"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0000"/>
      </font>
      <fill>
        <patternFill patternType="solid">
          <fgColor indexed="15"/>
          <bgColor theme="4"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34998626667073579"/>
      </font>
    </dxf>
    <dxf>
      <fill>
        <patternFill>
          <fgColor theme="0"/>
          <bgColor theme="4" tint="0.59996337778862885"/>
        </patternFill>
      </fill>
    </dxf>
    <dxf>
      <font>
        <color rgb="FF9C0006"/>
      </font>
      <fill>
        <patternFill>
          <bgColor rgb="FFFFC7CE"/>
        </patternFill>
      </fill>
    </dxf>
    <dxf>
      <font>
        <color rgb="FF9C0006"/>
      </font>
      <fill>
        <patternFill>
          <bgColor rgb="FFFFC7CE"/>
        </patternFill>
      </fill>
    </dxf>
    <dxf>
      <font>
        <color rgb="FF000000"/>
      </font>
      <fill>
        <patternFill patternType="solid">
          <fgColor indexed="15"/>
          <bgColor theme="0"/>
        </patternFill>
      </fill>
    </dxf>
    <dxf>
      <font>
        <color theme="0" tint="-0.14996795556505021"/>
      </font>
    </dxf>
    <dxf>
      <fill>
        <patternFill>
          <bgColor theme="4"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669C35"/>
      </font>
    </dxf>
    <dxf>
      <fill>
        <patternFill>
          <bgColor theme="4" tint="-0.49998474074526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0" tint="-0.24994659260841701"/>
      </font>
      <fill>
        <patternFill>
          <bgColor theme="0"/>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0000"/>
      </font>
      <fill>
        <patternFill patternType="solid">
          <fgColor indexed="15"/>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0000"/>
      </font>
      <fill>
        <patternFill patternType="solid">
          <fgColor indexed="15"/>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00"/>
      </font>
      <fill>
        <patternFill patternType="solid">
          <fgColor indexed="15"/>
          <bgColor theme="4" tint="0.59996337778862885"/>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font>
      <fill>
        <patternFill>
          <bgColor theme="0"/>
        </patternFill>
      </fill>
    </dxf>
    <dxf>
      <font>
        <color rgb="FF9C0006"/>
      </font>
      <fill>
        <patternFill>
          <bgColor rgb="FFFFC7CE"/>
        </patternFill>
      </fill>
    </dxf>
    <dxf>
      <font>
        <color rgb="FF006100"/>
      </font>
      <fill>
        <patternFill>
          <bgColor rgb="FFC6EFCE"/>
        </patternFill>
      </fill>
    </dxf>
    <dxf>
      <font>
        <color theme="0" tint="-0.14996795556505021"/>
      </font>
      <fill>
        <patternFill>
          <bgColor theme="0"/>
        </patternFill>
      </fill>
    </dxf>
    <dxf>
      <font>
        <color rgb="FF9C0006"/>
      </font>
      <fill>
        <patternFill>
          <bgColor rgb="FFFFC7CE"/>
        </patternFill>
      </fill>
    </dxf>
    <dxf>
      <font>
        <color theme="1"/>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fgColor theme="0"/>
        </patternFill>
      </fill>
    </dxf>
    <dxf>
      <font>
        <color rgb="FF9C5700"/>
      </font>
      <fill>
        <patternFill>
          <bgColor rgb="FFFFEB9C"/>
        </patternFill>
      </fill>
    </dxf>
    <dxf>
      <font>
        <color rgb="FFE32400"/>
      </font>
    </dxf>
    <dxf>
      <font>
        <color theme="0" tint="-0.24994659260841701"/>
      </font>
    </dxf>
    <dxf>
      <font>
        <color rgb="FFFF0000"/>
      </font>
      <fill>
        <patternFill>
          <bgColor theme="0"/>
        </patternFill>
      </fill>
    </dxf>
    <dxf>
      <font>
        <color rgb="FF9C0006"/>
      </font>
      <fill>
        <patternFill>
          <bgColor rgb="FFFFC7CE"/>
        </patternFill>
      </fill>
    </dxf>
    <dxf>
      <font>
        <color rgb="FF9C5700"/>
      </font>
      <fill>
        <patternFill>
          <bgColor rgb="FFFFEB9C"/>
        </patternFill>
      </fill>
    </dxf>
    <dxf>
      <font>
        <color rgb="FFFF0000"/>
      </font>
      <fill>
        <patternFill>
          <bgColor theme="0"/>
        </patternFill>
      </fill>
    </dxf>
    <dxf>
      <font>
        <color rgb="FF000000"/>
      </font>
      <fill>
        <patternFill patternType="solid">
          <fgColor indexed="15"/>
          <bgColor theme="4"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0000"/>
      </font>
      <fill>
        <patternFill patternType="solid">
          <fgColor indexed="15"/>
          <bgColor theme="4" tint="0.59996337778862885"/>
        </patternFill>
      </fill>
    </dxf>
    <dxf>
      <font>
        <color rgb="FF9C5700"/>
      </font>
      <fill>
        <patternFill>
          <bgColor rgb="FFFFEB9C"/>
        </patternFill>
      </fill>
    </dxf>
    <dxf>
      <font>
        <color rgb="FF9C0006"/>
      </font>
      <fill>
        <patternFill>
          <bgColor rgb="FFFFC7CE"/>
        </patternFill>
      </fill>
    </dxf>
    <dxf>
      <font>
        <color rgb="FF000000"/>
      </font>
      <fill>
        <patternFill patternType="solid">
          <fgColor indexed="15"/>
          <bgColor theme="4" tint="0.59996337778862885"/>
        </patternFill>
      </fill>
    </dxf>
    <dxf>
      <fill>
        <patternFill>
          <fgColor theme="0"/>
          <bgColor theme="4" tint="0.59996337778862885"/>
        </patternFill>
      </fill>
    </dxf>
    <dxf>
      <font>
        <color rgb="FF929292"/>
      </font>
      <fill>
        <patternFill>
          <bgColor theme="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0000"/>
      </font>
      <fill>
        <patternFill patternType="solid">
          <fgColor indexed="15"/>
          <bgColor theme="4" tint="0.59996337778862885"/>
        </patternFill>
      </fill>
    </dxf>
    <dxf>
      <font>
        <color rgb="FF000000"/>
      </font>
      <fill>
        <patternFill patternType="solid">
          <fgColor indexed="15"/>
          <bgColor theme="4" tint="0.59996337778862885"/>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theme="4" tint="0.59996337778862885"/>
        </patternFill>
      </fill>
    </dxf>
    <dxf>
      <font>
        <color rgb="FF000000"/>
      </font>
      <fill>
        <patternFill patternType="solid">
          <fgColor indexed="15"/>
          <bgColor theme="4" tint="0.59996337778862885"/>
        </patternFill>
      </fill>
    </dxf>
    <dxf>
      <font>
        <color rgb="FF9C0006"/>
      </font>
      <fill>
        <patternFill>
          <bgColor rgb="FFFFC7CE"/>
        </patternFill>
      </fill>
    </dxf>
    <dxf>
      <font>
        <color theme="0" tint="-0.34998626667073579"/>
      </font>
    </dxf>
    <dxf>
      <font>
        <color rgb="FF9C0006"/>
      </font>
      <fill>
        <patternFill>
          <bgColor rgb="FFFFC7CE"/>
        </patternFill>
      </fill>
    </dxf>
    <dxf>
      <font>
        <color rgb="FF9C0006"/>
      </font>
      <fill>
        <patternFill>
          <bgColor rgb="FFFFC7CE"/>
        </patternFill>
      </fill>
    </dxf>
    <dxf>
      <font>
        <b val="0"/>
        <i val="0"/>
        <color theme="0" tint="-0.34998626667073579"/>
      </font>
    </dxf>
    <dxf>
      <font>
        <color rgb="FF9C0006"/>
      </font>
      <fill>
        <patternFill>
          <bgColor rgb="FFFFC7CE"/>
        </patternFill>
      </fill>
    </dxf>
    <dxf>
      <font>
        <color rgb="FF9C5700"/>
      </font>
      <fill>
        <patternFill>
          <bgColor rgb="FFFFEB9C"/>
        </patternFill>
      </fill>
    </dxf>
    <dxf>
      <font>
        <color rgb="FF929292"/>
      </font>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tint="-0.14996795556505021"/>
      </font>
      <fill>
        <patternFill>
          <bgColor theme="0"/>
        </patternFill>
      </fill>
    </dxf>
    <dxf>
      <fill>
        <patternFill>
          <bgColor theme="4" tint="0.59996337778862885"/>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theme="1"/>
      </font>
      <fill>
        <patternFill>
          <fgColor rgb="FFFFC000"/>
        </patternFill>
      </fill>
    </dxf>
    <dxf>
      <font>
        <color rgb="FF006100"/>
      </font>
      <fill>
        <patternFill>
          <bgColor rgb="FFC6EFCE"/>
        </patternFill>
      </fill>
    </dxf>
    <dxf>
      <font>
        <color rgb="FF9C0006"/>
      </font>
      <fill>
        <patternFill>
          <bgColor rgb="FFFFC7CE"/>
        </patternFill>
      </fill>
    </dxf>
    <dxf>
      <font>
        <color rgb="FF000000"/>
      </font>
      <fill>
        <patternFill patternType="solid">
          <fgColor indexed="15"/>
          <bgColor theme="4" tint="0.59996337778862885"/>
        </patternFill>
      </fill>
    </dxf>
    <dxf>
      <fill>
        <patternFill>
          <bgColor theme="4" tint="0.59996337778862885"/>
        </patternFill>
      </fill>
    </dxf>
    <dxf>
      <fill>
        <patternFill>
          <bgColor theme="4" tint="0.59996337778862885"/>
        </patternFill>
      </fill>
    </dxf>
    <dxf>
      <fill>
        <patternFill>
          <fgColor theme="0"/>
        </patternFill>
      </fill>
    </dxf>
    <dxf>
      <font>
        <color rgb="FF000000"/>
      </font>
      <fill>
        <patternFill patternType="solid">
          <fgColor indexed="15"/>
          <bgColor theme="4" tint="0.59996337778862885"/>
        </patternFill>
      </fill>
    </dxf>
    <dxf>
      <fill>
        <patternFill>
          <bgColor theme="4" tint="0.59996337778862885"/>
        </patternFill>
      </fill>
    </dxf>
    <dxf>
      <fill>
        <patternFill>
          <fgColor theme="0"/>
        </patternFill>
      </fill>
    </dxf>
    <dxf>
      <font>
        <color rgb="FF9C0006"/>
      </font>
      <fill>
        <patternFill>
          <bgColor rgb="FFFFC7CE"/>
        </patternFill>
      </fill>
    </dxf>
    <dxf>
      <font>
        <color rgb="FF000000"/>
      </font>
      <fill>
        <patternFill patternType="solid">
          <fgColor indexed="15"/>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0000"/>
      </font>
      <fill>
        <patternFill patternType="solid">
          <fgColor indexed="15"/>
          <bgColor theme="4"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0000"/>
      </font>
      <fill>
        <patternFill patternType="solid">
          <fgColor indexed="15"/>
          <bgColor indexed="22"/>
        </patternFill>
      </fill>
    </dxf>
  </dxfs>
  <tableStyles count="0"/>
  <colors>
    <indexedColors>
      <rgbColor rgb="FF000000"/>
      <rgbColor rgb="FFFFFFFF"/>
      <rgbColor rgb="FFFF0000"/>
      <rgbColor rgb="FF00FF00"/>
      <rgbColor rgb="FF0000FF"/>
      <rgbColor rgb="FFFFFF00"/>
      <rgbColor rgb="FFFF00FF"/>
      <rgbColor rgb="FF00FFFF"/>
      <rgbColor rgb="FF000000"/>
      <rgbColor rgb="FFA5A5A5"/>
      <rgbColor rgb="FFD2D2D2"/>
      <rgbColor rgb="FFFFFFFF"/>
      <rgbColor rgb="FFC8C8C8"/>
      <rgbColor rgb="FF929292"/>
      <rgbColor rgb="E5929292"/>
      <rgbColor rgb="00000000"/>
      <rgbColor rgb="E5FFFC98"/>
      <rgbColor rgb="E5FF9781"/>
      <rgbColor rgb="FFE3E3E3"/>
      <rgbColor rgb="FF848484"/>
      <rgbColor rgb="FF525252"/>
      <rgbColor rgb="FFE32400"/>
      <rgbColor rgb="E588CCFF"/>
      <rgbColor rgb="FFF27100"/>
      <rgbColor rgb="FFFF9200"/>
      <rgbColor rgb="FF669C35"/>
      <rgbColor rgb="FFD5D5D5"/>
      <rgbColor rgb="E5AFE489"/>
      <rgbColor rgb="E5FFD38A"/>
      <rgbColor rgb="FFFFDF7F"/>
      <rgbColor rgb="FF56C1FE"/>
      <rgbColor rgb="FF5B9BD5"/>
      <rgbColor rgb="FFBFBFBF"/>
      <rgbColor rgb="FFDDDDDD"/>
      <rgbColor rgb="FF3F3F3F"/>
      <rgbColor rgb="FFD8D8D8"/>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8000"/>
      <color rgb="FFFEFDA0"/>
      <color rgb="FFFF7E00"/>
      <color rgb="FFFF9E2E"/>
      <color rgb="FFFFC800"/>
      <color rgb="FFFFA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86986</xdr:colOff>
      <xdr:row>1</xdr:row>
      <xdr:rowOff>34794</xdr:rowOff>
    </xdr:from>
    <xdr:to>
      <xdr:col>1</xdr:col>
      <xdr:colOff>479040</xdr:colOff>
      <xdr:row>1</xdr:row>
      <xdr:rowOff>643027</xdr:rowOff>
    </xdr:to>
    <xdr:pic>
      <xdr:nvPicPr>
        <xdr:cNvPr id="4" name="Picture 3">
          <a:extLst>
            <a:ext uri="{FF2B5EF4-FFF2-40B4-BE49-F238E27FC236}">
              <a16:creationId xmlns:a16="http://schemas.microsoft.com/office/drawing/2014/main" id="{53553372-CA2E-D34F-9268-A15766C65530}"/>
            </a:ext>
          </a:extLst>
        </xdr:cNvPr>
        <xdr:cNvPicPr>
          <a:picLocks noChangeAspect="1"/>
        </xdr:cNvPicPr>
      </xdr:nvPicPr>
      <xdr:blipFill>
        <a:blip xmlns:r="http://schemas.openxmlformats.org/officeDocument/2006/relationships" r:embed="rId1"/>
        <a:stretch>
          <a:fillRect/>
        </a:stretch>
      </xdr:blipFill>
      <xdr:spPr>
        <a:xfrm>
          <a:off x="86986" y="226164"/>
          <a:ext cx="1243904" cy="6082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samsonkendall/Downloads/Reporting%20Tool%20(3).xlsx" TargetMode="External"/><Relationship Id="rId1" Type="http://schemas.openxmlformats.org/officeDocument/2006/relationships/externalLinkPath" Target="/Users/samsonkendall/Downloads/Reporting%20Too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LV"/>
      <sheetName val="CVS"/>
      <sheetName val="RV"/>
      <sheetName val="MV"/>
      <sheetName val="AV &amp; Aorta"/>
      <sheetName val="TV, PAP &amp; PV"/>
      <sheetName val="Atria"/>
      <sheetName val="Misc"/>
      <sheetName val="Summary"/>
      <sheetName val="Full CCE Report"/>
      <sheetName val="EDEC Report"/>
      <sheetName val="Lists"/>
      <sheetName val="Logbook"/>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3">
          <cell r="N13">
            <v>0</v>
          </cell>
        </row>
        <row r="14">
          <cell r="N14">
            <v>0</v>
          </cell>
        </row>
        <row r="16">
          <cell r="L16">
            <v>0</v>
          </cell>
        </row>
        <row r="18">
          <cell r="L18">
            <v>0</v>
          </cell>
        </row>
        <row r="22">
          <cell r="L22">
            <v>0</v>
          </cell>
        </row>
        <row r="25">
          <cell r="L25">
            <v>0</v>
          </cell>
        </row>
        <row r="28">
          <cell r="L28">
            <v>0</v>
          </cell>
        </row>
        <row r="31">
          <cell r="L31">
            <v>0</v>
          </cell>
        </row>
        <row r="34">
          <cell r="L34">
            <v>0</v>
          </cell>
        </row>
        <row r="37">
          <cell r="L37">
            <v>0</v>
          </cell>
        </row>
        <row r="40">
          <cell r="L40">
            <v>0</v>
          </cell>
        </row>
        <row r="43">
          <cell r="L43">
            <v>0</v>
          </cell>
        </row>
        <row r="46">
          <cell r="L46">
            <v>0</v>
          </cell>
        </row>
        <row r="49">
          <cell r="L49">
            <v>0</v>
          </cell>
        </row>
      </sheetData>
      <sheetData sheetId="11">
        <row r="15">
          <cell r="R15">
            <v>0</v>
          </cell>
        </row>
        <row r="20">
          <cell r="T20">
            <v>0</v>
          </cell>
          <cell r="U20">
            <v>0</v>
          </cell>
        </row>
        <row r="24">
          <cell r="V24">
            <v>0</v>
          </cell>
        </row>
        <row r="26">
          <cell r="V26">
            <v>0</v>
          </cell>
        </row>
        <row r="31">
          <cell r="V31">
            <v>0</v>
          </cell>
        </row>
        <row r="37">
          <cell r="V37">
            <v>0</v>
          </cell>
        </row>
        <row r="41">
          <cell r="V41">
            <v>0</v>
          </cell>
        </row>
        <row r="45">
          <cell r="V45">
            <v>0</v>
          </cell>
        </row>
        <row r="48">
          <cell r="V48">
            <v>0</v>
          </cell>
        </row>
        <row r="51">
          <cell r="V51">
            <v>0</v>
          </cell>
        </row>
        <row r="54">
          <cell r="V54">
            <v>0</v>
          </cell>
        </row>
        <row r="56">
          <cell r="V56">
            <v>0</v>
          </cell>
        </row>
        <row r="58">
          <cell r="V58">
            <v>0</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12759-346D-2247-9357-D7632EE74D81}">
  <dimension ref="A1:L33"/>
  <sheetViews>
    <sheetView showZeros="0" topLeftCell="A2" zoomScale="85" zoomScaleNormal="100" workbookViewId="0">
      <selection activeCell="C2" sqref="C2"/>
    </sheetView>
  </sheetViews>
  <sheetFormatPr baseColWidth="10" defaultColWidth="11.1640625" defaultRowHeight="16"/>
  <cols>
    <col min="1" max="1" width="5.33203125" style="94" customWidth="1"/>
    <col min="2" max="2" width="53.6640625" style="94" customWidth="1"/>
    <col min="3" max="3" width="31.83203125" style="94" customWidth="1"/>
    <col min="4" max="4" width="12.6640625" style="94" customWidth="1"/>
    <col min="5" max="11" width="11.1640625" style="94"/>
    <col min="12" max="12" width="8.33203125" style="94" customWidth="1"/>
    <col min="13" max="16384" width="11.1640625" style="94"/>
  </cols>
  <sheetData>
    <row r="1" spans="2:11" s="102" customFormat="1" ht="30" customHeight="1" thickBot="1">
      <c r="B1" s="231" t="s">
        <v>125</v>
      </c>
      <c r="C1" s="231"/>
      <c r="D1" s="231"/>
      <c r="E1" s="231"/>
      <c r="F1" s="231"/>
      <c r="G1" s="231"/>
      <c r="H1" s="231"/>
      <c r="I1" s="231"/>
      <c r="J1" s="231"/>
      <c r="K1" s="231"/>
    </row>
    <row r="2" spans="2:11" s="101" customFormat="1" ht="22" customHeight="1" thickBot="1">
      <c r="B2" s="95" t="s">
        <v>154</v>
      </c>
      <c r="C2" s="98">
        <v>0</v>
      </c>
      <c r="D2" s="97" t="s">
        <v>141</v>
      </c>
    </row>
    <row r="3" spans="2:11" s="95" customFormat="1" ht="22" customHeight="1" thickBot="1">
      <c r="B3" s="95" t="s">
        <v>126</v>
      </c>
      <c r="C3" s="98">
        <v>0</v>
      </c>
      <c r="D3" s="97" t="s">
        <v>141</v>
      </c>
      <c r="E3" s="96"/>
      <c r="F3" s="96"/>
      <c r="G3" s="95" t="s">
        <v>128</v>
      </c>
    </row>
    <row r="4" spans="2:11" s="95" customFormat="1" ht="22" customHeight="1" thickBot="1">
      <c r="B4" s="95" t="s">
        <v>129</v>
      </c>
      <c r="C4" s="98">
        <v>0</v>
      </c>
      <c r="D4" s="97" t="s">
        <v>141</v>
      </c>
      <c r="E4" s="96"/>
      <c r="F4" s="96"/>
    </row>
    <row r="5" spans="2:11" s="95" customFormat="1" ht="22" customHeight="1" thickBot="1">
      <c r="B5" s="95" t="s">
        <v>130</v>
      </c>
      <c r="C5" s="100">
        <v>0</v>
      </c>
      <c r="D5" s="97" t="s">
        <v>141</v>
      </c>
      <c r="E5" s="96"/>
      <c r="F5" s="96"/>
    </row>
    <row r="6" spans="2:11" s="95" customFormat="1" ht="22" customHeight="1" thickBot="1">
      <c r="B6" s="95" t="s">
        <v>144</v>
      </c>
      <c r="C6" s="99">
        <v>0</v>
      </c>
      <c r="D6" s="97" t="s">
        <v>141</v>
      </c>
      <c r="E6" s="96"/>
      <c r="F6" s="96"/>
    </row>
    <row r="7" spans="2:11" s="95" customFormat="1" ht="22" customHeight="1" thickBot="1">
      <c r="B7" s="95" t="s">
        <v>155</v>
      </c>
      <c r="C7" s="98">
        <v>0</v>
      </c>
      <c r="D7" s="97" t="s">
        <v>141</v>
      </c>
      <c r="E7" s="96"/>
      <c r="F7" s="96"/>
    </row>
    <row r="8" spans="2:11" s="95" customFormat="1" ht="22" customHeight="1" thickBot="1">
      <c r="B8" s="95" t="s">
        <v>171</v>
      </c>
      <c r="C8" s="99">
        <v>0</v>
      </c>
      <c r="D8" s="97" t="s">
        <v>141</v>
      </c>
      <c r="E8" s="96"/>
      <c r="F8" s="96"/>
    </row>
    <row r="9" spans="2:11" s="95" customFormat="1" ht="22" customHeight="1" thickBot="1">
      <c r="B9" s="95" t="s">
        <v>152</v>
      </c>
      <c r="C9" s="98">
        <v>0</v>
      </c>
      <c r="D9" s="97" t="s">
        <v>141</v>
      </c>
      <c r="E9" s="96"/>
      <c r="F9" s="96"/>
    </row>
    <row r="10" spans="2:11" s="95" customFormat="1" ht="22" customHeight="1" thickBot="1">
      <c r="B10" s="95" t="s">
        <v>153</v>
      </c>
      <c r="C10" s="100">
        <v>0</v>
      </c>
      <c r="D10" s="97" t="s">
        <v>159</v>
      </c>
      <c r="E10" s="96"/>
      <c r="F10" s="96"/>
    </row>
    <row r="11" spans="2:11" s="95" customFormat="1" ht="22" customHeight="1" thickBot="1">
      <c r="B11" s="95" t="s">
        <v>156</v>
      </c>
      <c r="C11" s="98">
        <v>0</v>
      </c>
      <c r="D11" s="97" t="s">
        <v>127</v>
      </c>
      <c r="E11" s="96"/>
      <c r="F11" s="96"/>
    </row>
    <row r="12" spans="2:11" s="95" customFormat="1" ht="22" customHeight="1" thickBot="1">
      <c r="B12" s="95" t="s">
        <v>142</v>
      </c>
      <c r="C12" s="99">
        <v>0</v>
      </c>
      <c r="D12" s="97" t="s">
        <v>141</v>
      </c>
      <c r="E12" s="96"/>
      <c r="F12" s="96"/>
    </row>
    <row r="13" spans="2:11" s="95" customFormat="1" ht="22" customHeight="1" thickBot="1">
      <c r="B13" s="95" t="s">
        <v>132</v>
      </c>
      <c r="C13" s="98">
        <v>0</v>
      </c>
      <c r="D13" s="97" t="s">
        <v>131</v>
      </c>
      <c r="E13" s="96"/>
      <c r="F13" s="96"/>
    </row>
    <row r="14" spans="2:11" s="95" customFormat="1" ht="22" customHeight="1" thickBot="1">
      <c r="B14" s="95" t="s">
        <v>133</v>
      </c>
      <c r="C14" s="100">
        <v>0</v>
      </c>
      <c r="D14" s="97" t="s">
        <v>131</v>
      </c>
      <c r="E14" s="96"/>
      <c r="F14" s="96"/>
    </row>
    <row r="15" spans="2:11" s="95" customFormat="1" ht="22" customHeight="1" thickBot="1">
      <c r="B15" s="95" t="s">
        <v>134</v>
      </c>
      <c r="C15" s="99">
        <v>0</v>
      </c>
      <c r="D15" s="97" t="s">
        <v>131</v>
      </c>
      <c r="E15" s="96"/>
      <c r="F15" s="96"/>
    </row>
    <row r="16" spans="2:11" s="95" customFormat="1" ht="22" customHeight="1" thickBot="1">
      <c r="B16" s="95" t="s">
        <v>135</v>
      </c>
      <c r="C16" s="98">
        <v>0</v>
      </c>
      <c r="D16" s="97" t="s">
        <v>131</v>
      </c>
      <c r="E16" s="96"/>
      <c r="F16" s="96"/>
    </row>
    <row r="17" spans="1:12" s="95" customFormat="1" ht="22" customHeight="1" thickBot="1">
      <c r="B17" s="95" t="s">
        <v>136</v>
      </c>
      <c r="C17" s="100">
        <v>0</v>
      </c>
      <c r="D17" s="97" t="s">
        <v>131</v>
      </c>
      <c r="E17" s="96"/>
      <c r="F17" s="96"/>
    </row>
    <row r="18" spans="1:12" s="95" customFormat="1" ht="22" customHeight="1" thickBot="1">
      <c r="B18" s="95" t="s">
        <v>137</v>
      </c>
      <c r="C18" s="99">
        <v>0</v>
      </c>
      <c r="D18" s="97" t="s">
        <v>131</v>
      </c>
      <c r="E18" s="96"/>
      <c r="F18" s="96"/>
    </row>
    <row r="19" spans="1:12" s="95" customFormat="1" ht="22" customHeight="1" thickBot="1">
      <c r="B19" s="95" t="s">
        <v>139</v>
      </c>
      <c r="C19" s="98">
        <v>0</v>
      </c>
      <c r="D19" s="97" t="s">
        <v>131</v>
      </c>
      <c r="E19" s="96"/>
      <c r="F19" s="96"/>
    </row>
    <row r="20" spans="1:12" s="95" customFormat="1" ht="22" customHeight="1" thickBot="1">
      <c r="B20" s="95" t="s">
        <v>140</v>
      </c>
      <c r="C20" s="100">
        <v>0</v>
      </c>
      <c r="D20" s="97" t="s">
        <v>131</v>
      </c>
      <c r="E20" s="96"/>
      <c r="F20" s="96"/>
    </row>
    <row r="21" spans="1:12" s="95" customFormat="1" ht="22" customHeight="1" thickBot="1">
      <c r="B21" s="95" t="s">
        <v>143</v>
      </c>
      <c r="C21" s="99">
        <v>0</v>
      </c>
      <c r="D21" s="97" t="s">
        <v>138</v>
      </c>
      <c r="E21" s="96"/>
      <c r="F21" s="96"/>
    </row>
    <row r="22" spans="1:12" s="95" customFormat="1" ht="22" customHeight="1" thickBot="1">
      <c r="B22" s="95" t="s">
        <v>158</v>
      </c>
      <c r="C22" s="99">
        <v>0</v>
      </c>
      <c r="D22" s="97" t="s">
        <v>141</v>
      </c>
      <c r="E22" s="96"/>
      <c r="F22" s="96"/>
    </row>
    <row r="23" spans="1:12" s="207" customFormat="1" ht="22" customHeight="1" thickBot="1">
      <c r="A23" s="206"/>
      <c r="B23" s="207" t="s">
        <v>181</v>
      </c>
      <c r="C23" s="205">
        <v>0</v>
      </c>
      <c r="D23" s="208" t="s">
        <v>127</v>
      </c>
      <c r="E23" s="232" t="s">
        <v>190</v>
      </c>
      <c r="F23" s="233"/>
      <c r="G23" s="233"/>
      <c r="H23" s="233"/>
      <c r="I23" s="233"/>
      <c r="J23" s="233"/>
      <c r="K23" s="233"/>
      <c r="L23" s="233"/>
    </row>
    <row r="24" spans="1:12" s="210" customFormat="1" ht="22" customHeight="1" thickBot="1">
      <c r="A24" s="209"/>
      <c r="B24" s="215" t="s">
        <v>182</v>
      </c>
      <c r="C24" s="205">
        <v>0</v>
      </c>
      <c r="D24" s="211" t="s">
        <v>127</v>
      </c>
      <c r="E24" s="234"/>
      <c r="F24" s="234"/>
      <c r="G24" s="234"/>
      <c r="H24" s="234"/>
      <c r="I24" s="234"/>
      <c r="J24" s="234"/>
      <c r="K24" s="234"/>
      <c r="L24" s="234"/>
    </row>
    <row r="25" spans="1:12" s="210" customFormat="1" ht="22" customHeight="1" thickBot="1">
      <c r="A25" s="209"/>
      <c r="B25" s="210" t="s">
        <v>187</v>
      </c>
      <c r="C25" s="205">
        <v>0</v>
      </c>
      <c r="D25" s="211" t="s">
        <v>159</v>
      </c>
      <c r="E25" s="234"/>
      <c r="F25" s="234"/>
      <c r="G25" s="234"/>
      <c r="H25" s="234"/>
      <c r="I25" s="234"/>
      <c r="J25" s="234"/>
      <c r="K25" s="234"/>
      <c r="L25" s="234"/>
    </row>
    <row r="26" spans="1:12" s="213" customFormat="1" ht="22" customHeight="1" thickBot="1">
      <c r="A26" s="212"/>
      <c r="B26" s="216" t="s">
        <v>189</v>
      </c>
      <c r="C26" s="205">
        <v>0</v>
      </c>
      <c r="D26" s="214" t="s">
        <v>159</v>
      </c>
      <c r="E26" s="235"/>
      <c r="F26" s="235"/>
      <c r="G26" s="235"/>
      <c r="H26" s="235"/>
      <c r="I26" s="235"/>
      <c r="J26" s="235"/>
      <c r="K26" s="235"/>
      <c r="L26" s="235"/>
    </row>
    <row r="27" spans="1:12" s="95" customFormat="1" ht="22" customHeight="1" thickBot="1">
      <c r="B27" s="95" t="s">
        <v>188</v>
      </c>
      <c r="C27" s="118">
        <v>0</v>
      </c>
      <c r="D27" s="97" t="s">
        <v>159</v>
      </c>
      <c r="E27" s="96"/>
      <c r="F27" s="96"/>
    </row>
    <row r="28" spans="1:12" s="95" customFormat="1" ht="22" customHeight="1" thickBot="1">
      <c r="B28" s="95" t="s">
        <v>161</v>
      </c>
      <c r="C28" s="98">
        <v>0</v>
      </c>
      <c r="D28" s="97" t="s">
        <v>141</v>
      </c>
      <c r="E28" s="96"/>
      <c r="F28" s="96"/>
    </row>
    <row r="29" spans="1:12" s="95" customFormat="1" ht="22" customHeight="1" thickBot="1">
      <c r="B29" s="95" t="s">
        <v>174</v>
      </c>
      <c r="C29" s="99">
        <v>0</v>
      </c>
      <c r="D29" s="97" t="s">
        <v>141</v>
      </c>
      <c r="E29" s="96"/>
      <c r="F29" s="96"/>
    </row>
    <row r="30" spans="1:12" s="95" customFormat="1" ht="22" customHeight="1" thickBot="1">
      <c r="B30" s="95" t="s">
        <v>99</v>
      </c>
      <c r="C30" s="99">
        <v>0</v>
      </c>
      <c r="D30" s="97" t="s">
        <v>131</v>
      </c>
      <c r="E30" s="96"/>
      <c r="F30" s="96"/>
    </row>
    <row r="31" spans="1:12" s="95" customFormat="1" ht="22" customHeight="1" thickBot="1">
      <c r="B31" s="95" t="s">
        <v>100</v>
      </c>
      <c r="C31" s="98">
        <v>0</v>
      </c>
      <c r="D31" s="97" t="s">
        <v>131</v>
      </c>
      <c r="E31" s="96"/>
      <c r="F31" s="96"/>
    </row>
    <row r="33" spans="2:3" s="217" customFormat="1">
      <c r="B33" s="218" t="s">
        <v>211</v>
      </c>
      <c r="C33" s="217">
        <f>IFERROR((C25-C26)/((C25+C26)*0.5),0)</f>
        <v>0</v>
      </c>
    </row>
  </sheetData>
  <sheetProtection sheet="1" selectLockedCells="1"/>
  <mergeCells count="2">
    <mergeCell ref="B1:K1"/>
    <mergeCell ref="E23:L26"/>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24"/>
  <sheetViews>
    <sheetView showGridLines="0" tabSelected="1" topLeftCell="A16" zoomScale="170" zoomScaleNormal="170" workbookViewId="0">
      <selection activeCell="J25" sqref="J25"/>
    </sheetView>
  </sheetViews>
  <sheetFormatPr baseColWidth="10" defaultColWidth="16.33203125" defaultRowHeight="16.5" customHeight="1"/>
  <cols>
    <col min="1" max="1" width="11.1640625" style="1" customWidth="1"/>
    <col min="2" max="2" width="15.1640625" style="1" customWidth="1"/>
    <col min="3" max="3" width="14.1640625" style="1" customWidth="1"/>
    <col min="4" max="4" width="14.33203125" style="1" customWidth="1"/>
    <col min="5" max="5" width="16.6640625" style="1" customWidth="1"/>
    <col min="6" max="6" width="12" style="1" customWidth="1"/>
    <col min="7" max="7" width="11.6640625" style="1" customWidth="1"/>
    <col min="8" max="8" width="10.83203125" style="1" customWidth="1"/>
    <col min="9" max="9" width="10.33203125" style="1" customWidth="1"/>
    <col min="11" max="16384" width="16.33203125" style="1"/>
  </cols>
  <sheetData>
    <row r="1" spans="1:11" ht="15.5" customHeight="1" thickBot="1">
      <c r="A1" s="236"/>
      <c r="B1" s="236"/>
      <c r="C1" s="236"/>
      <c r="D1" s="236"/>
      <c r="E1" s="236"/>
      <c r="F1" s="236"/>
      <c r="G1" s="236"/>
      <c r="H1" s="236"/>
      <c r="I1" s="236"/>
    </row>
    <row r="2" spans="1:11" ht="55" customHeight="1">
      <c r="A2" s="237"/>
      <c r="B2" s="238"/>
      <c r="C2" s="266" t="s">
        <v>105</v>
      </c>
      <c r="D2" s="267"/>
      <c r="E2" s="267"/>
      <c r="F2" s="267"/>
      <c r="G2" s="267"/>
      <c r="H2" s="268"/>
      <c r="I2" s="269"/>
    </row>
    <row r="3" spans="1:11" s="2" customFormat="1" ht="16">
      <c r="A3" s="270" t="s">
        <v>0</v>
      </c>
      <c r="B3" s="275"/>
      <c r="C3" s="274"/>
      <c r="D3" s="256"/>
      <c r="E3" s="259"/>
      <c r="F3" s="275"/>
      <c r="G3" s="275"/>
      <c r="H3" s="3" t="s">
        <v>1</v>
      </c>
      <c r="I3" s="127">
        <f ca="1">TODAY()</f>
        <v>45578</v>
      </c>
    </row>
    <row r="4" spans="1:11" s="2" customFormat="1" ht="16">
      <c r="A4" s="273" t="s">
        <v>2</v>
      </c>
      <c r="B4" s="243"/>
      <c r="C4" s="243"/>
      <c r="D4" s="264"/>
      <c r="E4" s="265"/>
      <c r="F4" s="243"/>
      <c r="G4" s="243"/>
      <c r="H4" s="3" t="s">
        <v>3</v>
      </c>
      <c r="I4" s="128"/>
    </row>
    <row r="5" spans="1:11" s="2" customFormat="1" ht="24">
      <c r="A5" s="129" t="s">
        <v>4</v>
      </c>
      <c r="B5" s="404"/>
      <c r="C5" s="405"/>
      <c r="D5" s="62" t="s">
        <v>5</v>
      </c>
      <c r="E5" s="63"/>
      <c r="F5" s="4" t="s">
        <v>9</v>
      </c>
      <c r="G5" s="5"/>
      <c r="H5" s="57" t="s">
        <v>7</v>
      </c>
      <c r="I5" s="130">
        <v>0</v>
      </c>
    </row>
    <row r="6" spans="1:11" s="2" customFormat="1" ht="17" thickBot="1">
      <c r="A6" s="131" t="s">
        <v>8</v>
      </c>
      <c r="B6" s="178"/>
      <c r="C6" s="180" t="s">
        <v>177</v>
      </c>
      <c r="D6" s="434" t="s">
        <v>6</v>
      </c>
      <c r="E6" s="285"/>
      <c r="F6" s="64" t="s">
        <v>94</v>
      </c>
      <c r="G6" s="6"/>
      <c r="H6" s="56" t="s">
        <v>10</v>
      </c>
      <c r="I6" s="132">
        <v>0</v>
      </c>
    </row>
    <row r="7" spans="1:11" s="2" customFormat="1" ht="17" thickBot="1">
      <c r="A7" s="133" t="s">
        <v>11</v>
      </c>
      <c r="B7" s="49" t="str">
        <f ca="1">IF(ISBLANK(B6), "", INT((TODAY()-B6)/365.25))</f>
        <v/>
      </c>
      <c r="C7" s="181" t="s">
        <v>175</v>
      </c>
      <c r="D7" s="435"/>
      <c r="E7" s="286"/>
      <c r="F7" s="64" t="s">
        <v>95</v>
      </c>
      <c r="G7" s="44"/>
      <c r="H7" s="58" t="s">
        <v>12</v>
      </c>
      <c r="I7" s="134">
        <f>(0.016667)*(I6^0.5)*(I5^0.5)</f>
        <v>0</v>
      </c>
    </row>
    <row r="8" spans="1:11" s="2" customFormat="1" ht="17" thickBot="1">
      <c r="A8" s="135" t="s">
        <v>15</v>
      </c>
      <c r="B8" s="179"/>
      <c r="C8" s="182" t="s">
        <v>176</v>
      </c>
      <c r="D8" s="55" t="s">
        <v>96</v>
      </c>
      <c r="E8" s="103">
        <f>IF(ISNUMBER(I5), MAX((I5 - 152.4) * 0.91 + 50, 0), "")</f>
        <v>0</v>
      </c>
      <c r="F8" s="41" t="s">
        <v>13</v>
      </c>
      <c r="G8" s="45"/>
      <c r="H8" s="59" t="s">
        <v>14</v>
      </c>
      <c r="I8" s="136">
        <f>IFERROR(I6/((I5/100)^2),0)</f>
        <v>0</v>
      </c>
    </row>
    <row r="9" spans="1:11" s="2" customFormat="1" ht="19" customHeight="1">
      <c r="A9" s="416" t="s">
        <v>20</v>
      </c>
      <c r="B9" s="7" t="s">
        <v>178</v>
      </c>
      <c r="C9" s="8"/>
      <c r="D9" s="408" t="s">
        <v>16</v>
      </c>
      <c r="E9" s="40" t="s">
        <v>17</v>
      </c>
      <c r="F9" s="245" t="s">
        <v>18</v>
      </c>
      <c r="G9" s="246"/>
      <c r="H9" s="46" t="s">
        <v>19</v>
      </c>
      <c r="I9" s="137">
        <v>0</v>
      </c>
      <c r="K9" s="67"/>
    </row>
    <row r="10" spans="1:11" s="2" customFormat="1" ht="21" customHeight="1">
      <c r="A10" s="417"/>
      <c r="B10" s="9" t="s">
        <v>194</v>
      </c>
      <c r="C10" s="10"/>
      <c r="D10" s="409"/>
      <c r="E10" s="11"/>
      <c r="F10" s="247"/>
      <c r="G10" s="248"/>
      <c r="H10" s="12" t="s">
        <v>21</v>
      </c>
      <c r="I10" s="138">
        <v>0</v>
      </c>
    </row>
    <row r="11" spans="1:11" s="2" customFormat="1" ht="24" customHeight="1" thickBot="1">
      <c r="A11" s="417"/>
      <c r="B11" s="9" t="s">
        <v>193</v>
      </c>
      <c r="C11" s="10"/>
      <c r="D11" s="409"/>
      <c r="E11" s="11"/>
      <c r="F11" s="249"/>
      <c r="G11" s="250"/>
      <c r="H11" s="47" t="s">
        <v>22</v>
      </c>
      <c r="I11" s="139">
        <v>0</v>
      </c>
    </row>
    <row r="12" spans="1:11" s="2" customFormat="1" ht="22" customHeight="1" thickBot="1">
      <c r="A12" s="417"/>
      <c r="B12" s="13" t="s">
        <v>98</v>
      </c>
      <c r="C12" s="11"/>
      <c r="D12" s="409"/>
      <c r="E12" s="11"/>
      <c r="F12" s="251"/>
      <c r="G12" s="252"/>
      <c r="H12" s="60" t="s">
        <v>23</v>
      </c>
      <c r="I12" s="140">
        <f xml:space="preserve"> (I10+2*I11)/3</f>
        <v>0</v>
      </c>
    </row>
    <row r="13" spans="1:11" s="2" customFormat="1" ht="21" customHeight="1" thickBot="1">
      <c r="A13" s="417"/>
      <c r="B13" s="9" t="s">
        <v>97</v>
      </c>
      <c r="C13" s="104">
        <v>0</v>
      </c>
      <c r="D13" s="409"/>
      <c r="E13" s="11"/>
      <c r="F13" s="249"/>
      <c r="G13" s="250"/>
      <c r="H13" s="61" t="s">
        <v>24</v>
      </c>
      <c r="I13" s="141">
        <v>0</v>
      </c>
    </row>
    <row r="14" spans="1:11" s="2" customFormat="1" ht="17" thickBot="1">
      <c r="A14" s="418"/>
      <c r="B14" s="14" t="s">
        <v>101</v>
      </c>
      <c r="C14" s="92">
        <f>IFERROR(C13/E8, 0)</f>
        <v>0</v>
      </c>
      <c r="D14" s="410"/>
      <c r="E14" s="11"/>
      <c r="F14" s="253"/>
      <c r="G14" s="254"/>
      <c r="H14" s="15" t="s">
        <v>25</v>
      </c>
      <c r="I14" s="142"/>
    </row>
    <row r="15" spans="1:11" s="2" customFormat="1" ht="16">
      <c r="A15" s="255" t="s">
        <v>26</v>
      </c>
      <c r="B15" s="256"/>
      <c r="C15" s="257"/>
      <c r="D15" s="256"/>
      <c r="E15" s="258"/>
      <c r="F15" s="259"/>
      <c r="G15" s="256"/>
      <c r="H15" s="259"/>
      <c r="I15" s="260"/>
    </row>
    <row r="16" spans="1:11" s="2" customFormat="1" ht="33" customHeight="1">
      <c r="A16" s="276" t="s">
        <v>115</v>
      </c>
      <c r="B16" s="183" t="s">
        <v>197</v>
      </c>
      <c r="C16" s="186">
        <f>IF('Quick Input'!C3 = "", "", 'Quick Input'!C3)</f>
        <v>0</v>
      </c>
      <c r="D16" s="185" t="s">
        <v>199</v>
      </c>
      <c r="E16" s="85">
        <f>IF('Quick Input'!C2 = "", "", 'Quick Input'!C2)</f>
        <v>0</v>
      </c>
      <c r="F16" s="188" t="s">
        <v>198</v>
      </c>
      <c r="G16" s="189">
        <f>IF('Quick Input'!C4 = "", "", 'Quick Input'!C4)</f>
        <v>0</v>
      </c>
      <c r="H16" s="378" t="s">
        <v>157</v>
      </c>
      <c r="I16" s="464"/>
    </row>
    <row r="17" spans="1:12" s="2" customFormat="1" ht="23" customHeight="1">
      <c r="A17" s="277"/>
      <c r="B17" s="184" t="s">
        <v>196</v>
      </c>
      <c r="C17" s="187">
        <f>IF('Quick Input'!C5="","",'Quick Input'!C5)</f>
        <v>0</v>
      </c>
      <c r="D17" s="462"/>
      <c r="E17" s="463"/>
      <c r="F17" s="411" t="s">
        <v>179</v>
      </c>
      <c r="G17" s="412"/>
      <c r="H17" s="412"/>
      <c r="I17" s="413"/>
    </row>
    <row r="18" spans="1:12" s="2" customFormat="1" ht="28" customHeight="1" thickBot="1">
      <c r="A18" s="270" t="s">
        <v>27</v>
      </c>
      <c r="B18" s="16" t="s">
        <v>28</v>
      </c>
      <c r="C18" s="42"/>
      <c r="D18" s="88" t="s">
        <v>30</v>
      </c>
      <c r="E18" s="89">
        <f>IF('Quick Input'!C16 = "", "", 'Quick Input'!C16)</f>
        <v>0</v>
      </c>
      <c r="F18" s="87" t="s">
        <v>117</v>
      </c>
      <c r="G18" s="292"/>
      <c r="H18" s="293"/>
      <c r="I18" s="294"/>
    </row>
    <row r="19" spans="1:12" s="2" customFormat="1" ht="34" customHeight="1" thickBot="1">
      <c r="A19" s="271"/>
      <c r="B19" s="70" t="s">
        <v>111</v>
      </c>
      <c r="C19" s="90">
        <f>IFERROR(((C16-C17)/C16)*100,0)</f>
        <v>0</v>
      </c>
      <c r="D19" s="86" t="s">
        <v>29</v>
      </c>
      <c r="E19" s="84">
        <f>IF('Quick Input'!C18 = "", "", 'Quick Input'!C18)</f>
        <v>0</v>
      </c>
      <c r="F19" s="73" t="s">
        <v>118</v>
      </c>
      <c r="G19" s="289"/>
      <c r="H19" s="290"/>
      <c r="I19" s="291"/>
    </row>
    <row r="20" spans="1:12" s="2" customFormat="1" ht="29" customHeight="1" thickBot="1">
      <c r="A20" s="272"/>
      <c r="B20" s="162" t="s">
        <v>167</v>
      </c>
      <c r="C20" s="163">
        <f>IF('Quick Input'!C12 = "", "", 'Quick Input'!C12)</f>
        <v>0</v>
      </c>
      <c r="D20" s="195" t="s">
        <v>195</v>
      </c>
      <c r="E20" s="196">
        <f>(E18+E19)/2</f>
        <v>0</v>
      </c>
      <c r="F20" s="197" t="s">
        <v>119</v>
      </c>
      <c r="G20" s="427"/>
      <c r="H20" s="428"/>
      <c r="I20" s="429"/>
    </row>
    <row r="21" spans="1:12" s="2" customFormat="1" ht="35" customHeight="1" thickBot="1">
      <c r="A21" s="457" t="s">
        <v>31</v>
      </c>
      <c r="B21" s="185" t="s">
        <v>200</v>
      </c>
      <c r="C21" s="194">
        <f>IF('Quick Input'!C8 = "", "", 'Quick Input'!C8)</f>
        <v>0</v>
      </c>
      <c r="D21" s="261" t="s">
        <v>185</v>
      </c>
      <c r="E21" s="262"/>
      <c r="F21" s="263"/>
      <c r="G21" s="200" t="s">
        <v>166</v>
      </c>
      <c r="H21" s="201" t="s">
        <v>172</v>
      </c>
      <c r="I21" s="202" t="s">
        <v>173</v>
      </c>
    </row>
    <row r="22" spans="1:12" s="2" customFormat="1" ht="25" thickBot="1">
      <c r="A22" s="458"/>
      <c r="B22" s="192" t="s">
        <v>180</v>
      </c>
      <c r="C22" s="219">
        <f>IF('Quick Input'!C23 = "", "", 'Quick Input'!C23)</f>
        <v>0</v>
      </c>
      <c r="D22" s="198" t="str">
        <f>IF(IFERROR(I14, "") = 0, "", IFERROR(I14, ""))</f>
        <v/>
      </c>
      <c r="E22" s="54" t="str">
        <f>IF(IFERROR(C12, "") = 0, "", IFERROR(C12, ""))</f>
        <v/>
      </c>
      <c r="F22" s="105">
        <f>C14</f>
        <v>0</v>
      </c>
      <c r="G22" s="159" t="s">
        <v>163</v>
      </c>
      <c r="H22" s="221"/>
      <c r="I22" s="222"/>
    </row>
    <row r="23" spans="1:12" s="2" customFormat="1" ht="17" thickBot="1">
      <c r="A23" s="458"/>
      <c r="B23" s="193" t="s">
        <v>201</v>
      </c>
      <c r="C23" s="203">
        <f>((PI()/4)*((C21/10)^2))*C22</f>
        <v>0</v>
      </c>
      <c r="D23" s="199"/>
      <c r="E23" s="171"/>
      <c r="F23" s="172"/>
      <c r="G23" s="160" t="s">
        <v>165</v>
      </c>
      <c r="H23" s="223"/>
      <c r="I23" s="224"/>
    </row>
    <row r="24" spans="1:12" s="2" customFormat="1" ht="27" customHeight="1" thickBot="1">
      <c r="A24" s="459"/>
      <c r="B24" s="204" t="s">
        <v>202</v>
      </c>
      <c r="C24" s="53">
        <f>(C23*I9)/1000</f>
        <v>0</v>
      </c>
      <c r="D24" s="455" t="s">
        <v>183</v>
      </c>
      <c r="E24" s="456"/>
      <c r="F24" s="220">
        <f>IF('Quick Input'!C24 = "", "", 'Quick Input'!C24)</f>
        <v>0</v>
      </c>
      <c r="G24" s="161" t="s">
        <v>214</v>
      </c>
      <c r="H24" s="225"/>
      <c r="I24" s="226"/>
    </row>
    <row r="25" spans="1:12" s="2" customFormat="1" ht="26" customHeight="1" thickBot="1">
      <c r="A25" s="460" t="s">
        <v>191</v>
      </c>
      <c r="B25" s="450" t="s">
        <v>186</v>
      </c>
      <c r="C25" s="326"/>
      <c r="D25" s="465" t="s">
        <v>184</v>
      </c>
      <c r="E25" s="466"/>
      <c r="F25" s="190">
        <f>IFERROR((C22-F24)/((C22+F24)*0.5),0)</f>
        <v>0</v>
      </c>
      <c r="G25" s="161" t="s">
        <v>164</v>
      </c>
      <c r="H25" s="227"/>
      <c r="I25" s="228"/>
    </row>
    <row r="26" spans="1:12" s="2" customFormat="1" ht="27" customHeight="1" thickBot="1">
      <c r="A26" s="461"/>
      <c r="B26" s="451"/>
      <c r="C26" s="452"/>
      <c r="D26" s="453" t="s">
        <v>192</v>
      </c>
      <c r="E26" s="454"/>
      <c r="F26" s="190">
        <f>IF('Quick Input'!C33 = "", "", 'Quick Input'!C33)</f>
        <v>0</v>
      </c>
      <c r="G26" s="173" t="s">
        <v>170</v>
      </c>
      <c r="H26" s="229"/>
      <c r="I26" s="230"/>
    </row>
    <row r="27" spans="1:12" s="2" customFormat="1" ht="16">
      <c r="A27" s="365" t="s">
        <v>32</v>
      </c>
      <c r="B27" s="366"/>
      <c r="C27" s="367"/>
      <c r="D27" s="366"/>
      <c r="E27" s="368"/>
      <c r="F27" s="367"/>
      <c r="G27" s="369"/>
      <c r="H27" s="369"/>
      <c r="I27" s="370"/>
    </row>
    <row r="28" spans="1:12" s="2" customFormat="1" ht="20" customHeight="1" thickBot="1">
      <c r="A28" s="287" t="s">
        <v>33</v>
      </c>
      <c r="B28" s="65" t="s">
        <v>34</v>
      </c>
      <c r="C28" s="66"/>
      <c r="D28" s="278" t="s">
        <v>38</v>
      </c>
      <c r="E28" s="279"/>
      <c r="F28" s="280"/>
      <c r="G28" s="280"/>
      <c r="H28" s="280"/>
      <c r="I28" s="281"/>
    </row>
    <row r="29" spans="1:12" s="2" customFormat="1" ht="23" customHeight="1" thickBot="1">
      <c r="A29" s="288"/>
      <c r="B29" s="43" t="s">
        <v>35</v>
      </c>
      <c r="C29" s="34"/>
      <c r="D29" s="119" t="s">
        <v>40</v>
      </c>
      <c r="E29" s="48">
        <f>IFERROR(C32/C33,0)</f>
        <v>0</v>
      </c>
      <c r="F29" s="282"/>
      <c r="G29" s="283"/>
      <c r="H29" s="283"/>
      <c r="I29" s="284"/>
    </row>
    <row r="30" spans="1:12" s="2" customFormat="1" ht="16" customHeight="1" thickBot="1">
      <c r="A30" s="239" t="s">
        <v>106</v>
      </c>
      <c r="B30" s="240"/>
      <c r="C30" s="243"/>
      <c r="D30" s="120" t="s">
        <v>145</v>
      </c>
      <c r="E30" s="108">
        <f>IFERROR(C32/C36,0)</f>
        <v>0</v>
      </c>
      <c r="F30" s="431"/>
      <c r="G30" s="432"/>
      <c r="H30" s="432"/>
      <c r="I30" s="433"/>
      <c r="K30" s="191"/>
      <c r="L30" s="191"/>
    </row>
    <row r="31" spans="1:12" s="2" customFormat="1" ht="24" customHeight="1">
      <c r="A31" s="241"/>
      <c r="B31" s="242"/>
      <c r="C31" s="244"/>
      <c r="D31" s="121" t="s">
        <v>146</v>
      </c>
      <c r="E31" s="113">
        <f>IF('Quick Input'!C10 = "", "", 'Quick Input'!C10)</f>
        <v>0</v>
      </c>
      <c r="F31" s="362"/>
      <c r="G31" s="363"/>
      <c r="H31" s="363"/>
      <c r="I31" s="364"/>
      <c r="L31" s="67"/>
    </row>
    <row r="32" spans="1:12" s="2" customFormat="1" ht="20" customHeight="1">
      <c r="A32" s="359" t="s">
        <v>36</v>
      </c>
      <c r="B32" s="19" t="s">
        <v>37</v>
      </c>
      <c r="C32" s="20">
        <f>IF('Quick Input'!C13 = "", "", 'Quick Input'!C13)</f>
        <v>0</v>
      </c>
      <c r="D32" s="375" t="s">
        <v>147</v>
      </c>
      <c r="E32" s="114" t="s">
        <v>148</v>
      </c>
      <c r="F32" s="381"/>
      <c r="G32" s="382"/>
      <c r="H32" s="376"/>
      <c r="I32" s="377"/>
    </row>
    <row r="33" spans="1:9" s="2" customFormat="1" ht="24" customHeight="1">
      <c r="A33" s="272"/>
      <c r="B33" s="21" t="s">
        <v>39</v>
      </c>
      <c r="C33" s="22">
        <f>IF('Quick Input'!C14 = "", "", 'Quick Input'!C14)</f>
        <v>0</v>
      </c>
      <c r="D33" s="375"/>
      <c r="E33" s="313" t="s">
        <v>116</v>
      </c>
      <c r="F33" s="314"/>
      <c r="G33" s="112">
        <f>IF('Quick Input'!C6="","",'Quick Input'!C6)</f>
        <v>0</v>
      </c>
      <c r="H33" s="378"/>
      <c r="I33" s="327"/>
    </row>
    <row r="34" spans="1:9" s="2" customFormat="1" ht="24" customHeight="1">
      <c r="A34" s="359" t="s">
        <v>41</v>
      </c>
      <c r="B34" s="19" t="s">
        <v>212</v>
      </c>
      <c r="C34" s="27">
        <f>IF('Quick Input'!C15 = "", "", 'Quick Input'!C15)</f>
        <v>0</v>
      </c>
      <c r="D34" s="375"/>
      <c r="E34" s="391" t="s">
        <v>149</v>
      </c>
      <c r="F34" s="392"/>
      <c r="G34" s="111">
        <f>IF('Quick Input'!C21 = "", "", 'Quick Input'!C21)</f>
        <v>0</v>
      </c>
      <c r="H34" s="379"/>
      <c r="I34" s="380"/>
    </row>
    <row r="35" spans="1:9" s="2" customFormat="1" ht="18" customHeight="1" thickBot="1">
      <c r="A35" s="371"/>
      <c r="B35" s="9" t="s">
        <v>213</v>
      </c>
      <c r="C35" s="50">
        <f>IF('Quick Input'!C17 = "", "", 'Quick Input'!C17)</f>
        <v>0</v>
      </c>
      <c r="D35" s="383" t="s">
        <v>43</v>
      </c>
      <c r="E35" s="383"/>
      <c r="F35" s="385"/>
      <c r="G35" s="386"/>
      <c r="H35" s="386"/>
      <c r="I35" s="387"/>
    </row>
    <row r="36" spans="1:9" s="2" customFormat="1" ht="17" customHeight="1" thickBot="1">
      <c r="A36" s="272"/>
      <c r="B36" s="51" t="s">
        <v>42</v>
      </c>
      <c r="C36" s="52">
        <f>(C35+C34)/2</f>
        <v>0</v>
      </c>
      <c r="D36" s="384"/>
      <c r="E36" s="384"/>
      <c r="F36" s="388"/>
      <c r="G36" s="389"/>
      <c r="H36" s="389"/>
      <c r="I36" s="390"/>
    </row>
    <row r="37" spans="1:9" s="2" customFormat="1" ht="16">
      <c r="A37" s="255" t="s">
        <v>44</v>
      </c>
      <c r="B37" s="256"/>
      <c r="C37" s="257"/>
      <c r="D37" s="256"/>
      <c r="E37" s="258"/>
      <c r="F37" s="257"/>
      <c r="G37" s="304"/>
      <c r="H37" s="305"/>
      <c r="I37" s="306"/>
    </row>
    <row r="38" spans="1:9" s="2" customFormat="1" ht="16" customHeight="1">
      <c r="A38" s="350" t="s">
        <v>45</v>
      </c>
      <c r="B38" s="300"/>
      <c r="C38" s="372"/>
      <c r="D38" s="430" t="s">
        <v>46</v>
      </c>
      <c r="E38" s="300"/>
      <c r="F38" s="372"/>
      <c r="G38" s="311" t="s">
        <v>210</v>
      </c>
      <c r="H38" s="310"/>
      <c r="I38" s="312"/>
    </row>
    <row r="39" spans="1:9" s="2" customFormat="1" ht="35" customHeight="1" thickBot="1">
      <c r="A39" s="309" t="s">
        <v>102</v>
      </c>
      <c r="B39" s="310"/>
      <c r="C39" s="28"/>
      <c r="D39" s="26" t="s">
        <v>112</v>
      </c>
      <c r="E39" s="72"/>
      <c r="F39" s="116"/>
      <c r="G39" s="313" t="s">
        <v>205</v>
      </c>
      <c r="H39" s="314"/>
      <c r="I39" s="146"/>
    </row>
    <row r="40" spans="1:9" s="2" customFormat="1" ht="27" customHeight="1">
      <c r="A40" s="414" t="s">
        <v>103</v>
      </c>
      <c r="B40" s="415"/>
      <c r="C40" s="30"/>
      <c r="D40" s="308" t="s">
        <v>204</v>
      </c>
      <c r="E40" s="249"/>
      <c r="F40" s="24">
        <f>IF('Quick Input'!C19 = "", "", 'Quick Input'!C19)</f>
        <v>0</v>
      </c>
      <c r="G40" s="317" t="s">
        <v>209</v>
      </c>
      <c r="H40" s="318"/>
      <c r="I40" s="321">
        <f xml:space="preserve"> E31</f>
        <v>0</v>
      </c>
    </row>
    <row r="41" spans="1:9" s="2" customFormat="1" ht="31" customHeight="1" thickBot="1">
      <c r="A41" s="360" t="s">
        <v>160</v>
      </c>
      <c r="B41" s="361"/>
      <c r="C41" s="177">
        <f>IF('Quick Input'!C28 = "", "", 'Quick Input'!C28)</f>
        <v>0</v>
      </c>
      <c r="D41" s="307" t="s">
        <v>203</v>
      </c>
      <c r="E41" s="253"/>
      <c r="F41" s="115">
        <f>IF('Quick Input'!C20 = "", "", 'Quick Input'!C20)</f>
        <v>0</v>
      </c>
      <c r="G41" s="319"/>
      <c r="H41" s="320"/>
      <c r="I41" s="322"/>
    </row>
    <row r="42" spans="1:9" s="2" customFormat="1" ht="22" customHeight="1" thickBot="1">
      <c r="A42" s="333" t="s">
        <v>206</v>
      </c>
      <c r="B42" s="334"/>
      <c r="C42" s="337">
        <f>IF('Quick Input'!C7 = "", "", 'Quick Input'!C7)</f>
        <v>0</v>
      </c>
      <c r="D42" s="315" t="s">
        <v>162</v>
      </c>
      <c r="E42" s="316"/>
      <c r="F42" s="117">
        <f>IF('Quick Input'!C11 = "", "", 'Quick Input'!C11)</f>
        <v>0</v>
      </c>
      <c r="G42" s="346" t="s">
        <v>110</v>
      </c>
      <c r="H42" s="318"/>
      <c r="I42" s="147">
        <f>((E31^2)*4)+I13</f>
        <v>0</v>
      </c>
    </row>
    <row r="43" spans="1:9" s="2" customFormat="1" ht="21" customHeight="1">
      <c r="A43" s="335"/>
      <c r="B43" s="336"/>
      <c r="C43" s="337"/>
      <c r="D43" s="330" t="s">
        <v>47</v>
      </c>
      <c r="E43" s="124" t="s">
        <v>124</v>
      </c>
      <c r="F43" s="323"/>
      <c r="G43" s="324"/>
      <c r="H43" s="324"/>
      <c r="I43" s="325"/>
    </row>
    <row r="44" spans="1:9" s="2" customFormat="1" ht="21" customHeight="1">
      <c r="A44" s="333" t="s">
        <v>207</v>
      </c>
      <c r="B44" s="334"/>
      <c r="C44" s="344">
        <f>IF('Quick Input'!C22 = "", "", 'Quick Input'!C22)</f>
        <v>0</v>
      </c>
      <c r="D44" s="331"/>
      <c r="E44" s="125" t="s">
        <v>122</v>
      </c>
      <c r="F44" s="326"/>
      <c r="G44" s="326"/>
      <c r="H44" s="326"/>
      <c r="I44" s="327"/>
    </row>
    <row r="45" spans="1:9" s="2" customFormat="1" ht="23" customHeight="1">
      <c r="A45" s="342"/>
      <c r="B45" s="343"/>
      <c r="C45" s="345"/>
      <c r="D45" s="332"/>
      <c r="E45" s="126" t="s">
        <v>123</v>
      </c>
      <c r="F45" s="328"/>
      <c r="G45" s="328"/>
      <c r="H45" s="328"/>
      <c r="I45" s="329"/>
    </row>
    <row r="46" spans="1:9" s="2" customFormat="1" ht="16" customHeight="1">
      <c r="A46" s="365" t="s">
        <v>48</v>
      </c>
      <c r="B46" s="366"/>
      <c r="C46" s="367"/>
      <c r="D46" s="366"/>
      <c r="E46" s="368"/>
      <c r="F46" s="367"/>
      <c r="G46" s="393"/>
      <c r="H46" s="394"/>
      <c r="I46" s="370"/>
    </row>
    <row r="47" spans="1:9" s="2" customFormat="1" ht="36">
      <c r="A47" s="143" t="s">
        <v>49</v>
      </c>
      <c r="B47" s="122" t="s">
        <v>107</v>
      </c>
      <c r="C47" s="122" t="s">
        <v>114</v>
      </c>
      <c r="D47" s="123" t="s">
        <v>50</v>
      </c>
      <c r="E47" s="123" t="s">
        <v>113</v>
      </c>
      <c r="F47" s="297" t="s">
        <v>51</v>
      </c>
      <c r="G47" s="298"/>
      <c r="H47" s="297" t="s">
        <v>52</v>
      </c>
      <c r="I47" s="299"/>
    </row>
    <row r="48" spans="1:9" s="2" customFormat="1" ht="33" customHeight="1">
      <c r="A48" s="145" t="s">
        <v>53</v>
      </c>
      <c r="B48" s="31"/>
      <c r="C48" s="77"/>
      <c r="D48" s="71"/>
      <c r="E48" s="81"/>
      <c r="F48" s="26" t="s">
        <v>54</v>
      </c>
      <c r="G48" s="69">
        <f>IF('Quick Input'!C27 = "", "", 'Quick Input'!C27)</f>
        <v>0</v>
      </c>
      <c r="H48" s="174" t="s">
        <v>109</v>
      </c>
      <c r="I48" s="175"/>
    </row>
    <row r="49" spans="1:11" s="2" customFormat="1" ht="26" customHeight="1" thickBot="1">
      <c r="A49" s="148" t="s">
        <v>55</v>
      </c>
      <c r="B49" s="31"/>
      <c r="C49" s="79"/>
      <c r="D49" s="76"/>
      <c r="E49" s="78"/>
      <c r="F49" s="29" t="s">
        <v>56</v>
      </c>
      <c r="G49" s="176">
        <f>IF('Quick Input'!C25 = "", "", 'Quick Input'!C25)</f>
        <v>0</v>
      </c>
      <c r="H49" s="346" t="s">
        <v>108</v>
      </c>
      <c r="I49" s="468"/>
      <c r="K49" s="67"/>
    </row>
    <row r="50" spans="1:11" s="2" customFormat="1" ht="21" customHeight="1">
      <c r="A50" s="148" t="s">
        <v>57</v>
      </c>
      <c r="B50" s="31"/>
      <c r="C50" s="31"/>
      <c r="D50" s="75"/>
      <c r="E50" s="82"/>
      <c r="F50" s="425" t="s">
        <v>208</v>
      </c>
      <c r="G50" s="419">
        <f>IFERROR((G49/G48),0)</f>
        <v>0</v>
      </c>
      <c r="H50" s="467"/>
      <c r="I50" s="469"/>
    </row>
    <row r="51" spans="1:11" s="2" customFormat="1" ht="40" customHeight="1" thickBot="1">
      <c r="A51" s="149" t="s">
        <v>59</v>
      </c>
      <c r="B51" s="31"/>
      <c r="C51" s="80"/>
      <c r="D51" s="74"/>
      <c r="E51" s="83"/>
      <c r="F51" s="426"/>
      <c r="G51" s="420"/>
      <c r="H51" s="68" t="s">
        <v>58</v>
      </c>
      <c r="I51" s="150"/>
    </row>
    <row r="52" spans="1:11" s="2" customFormat="1" ht="16">
      <c r="A52" s="255" t="s">
        <v>60</v>
      </c>
      <c r="B52" s="256"/>
      <c r="C52" s="259"/>
      <c r="D52" s="373"/>
      <c r="E52" s="258"/>
      <c r="F52" s="257"/>
      <c r="G52" s="340"/>
      <c r="H52" s="372"/>
      <c r="I52" s="374"/>
    </row>
    <row r="53" spans="1:11" s="2" customFormat="1" ht="24">
      <c r="A53" s="144" t="s">
        <v>104</v>
      </c>
      <c r="B53" s="18"/>
      <c r="C53" s="32" t="s">
        <v>61</v>
      </c>
      <c r="D53" s="18"/>
      <c r="E53" s="23" t="s">
        <v>62</v>
      </c>
      <c r="F53" s="106">
        <v>0</v>
      </c>
      <c r="G53" s="32" t="s">
        <v>63</v>
      </c>
      <c r="H53" s="300"/>
      <c r="I53" s="301"/>
    </row>
    <row r="54" spans="1:11" s="2" customFormat="1" ht="16" customHeight="1">
      <c r="A54" s="350" t="s">
        <v>64</v>
      </c>
      <c r="B54" s="300"/>
      <c r="C54" s="302"/>
      <c r="D54" s="303"/>
      <c r="E54" s="33"/>
      <c r="F54" s="17"/>
      <c r="G54" s="302"/>
      <c r="H54" s="303"/>
      <c r="I54" s="151"/>
    </row>
    <row r="55" spans="1:11" s="2" customFormat="1" ht="16">
      <c r="A55" s="255" t="s">
        <v>65</v>
      </c>
      <c r="B55" s="256"/>
      <c r="C55" s="259"/>
      <c r="D55" s="256"/>
      <c r="E55" s="258"/>
      <c r="F55" s="259"/>
      <c r="G55" s="340"/>
      <c r="H55" s="300"/>
      <c r="I55" s="301"/>
    </row>
    <row r="56" spans="1:11" s="2" customFormat="1" ht="21" customHeight="1">
      <c r="A56" s="423" t="s">
        <v>66</v>
      </c>
      <c r="B56" s="424"/>
      <c r="C56" s="35" t="s">
        <v>67</v>
      </c>
      <c r="D56" s="421" t="s">
        <v>68</v>
      </c>
      <c r="E56" s="422"/>
      <c r="F56" s="421" t="s">
        <v>69</v>
      </c>
      <c r="G56" s="422"/>
      <c r="H56" s="36" t="s">
        <v>70</v>
      </c>
      <c r="I56" s="152" t="s">
        <v>71</v>
      </c>
    </row>
    <row r="57" spans="1:11" s="2" customFormat="1" ht="16">
      <c r="A57" s="338" t="s">
        <v>72</v>
      </c>
      <c r="B57" s="339"/>
      <c r="C57" s="168">
        <v>0</v>
      </c>
      <c r="D57" s="406">
        <f>IF('Quick Input'!C9 = "", "", 'Quick Input'!C9)</f>
        <v>0</v>
      </c>
      <c r="E57" s="407"/>
      <c r="F57" s="407">
        <v>0</v>
      </c>
      <c r="G57" s="407"/>
      <c r="H57" s="37">
        <v>0</v>
      </c>
      <c r="I57" s="153">
        <v>0</v>
      </c>
    </row>
    <row r="58" spans="1:11" s="2" customFormat="1" ht="16">
      <c r="A58" s="351" t="s">
        <v>73</v>
      </c>
      <c r="B58" s="352"/>
      <c r="C58" s="158"/>
      <c r="D58" s="357"/>
      <c r="E58" s="358"/>
      <c r="F58" s="252"/>
      <c r="G58" s="252"/>
      <c r="H58" s="38"/>
      <c r="I58" s="154"/>
    </row>
    <row r="59" spans="1:11" s="2" customFormat="1" ht="16" customHeight="1">
      <c r="A59" s="353" t="s">
        <v>74</v>
      </c>
      <c r="B59" s="354"/>
      <c r="C59" s="167"/>
      <c r="D59" s="355"/>
      <c r="E59" s="356"/>
      <c r="F59" s="355"/>
      <c r="G59" s="356"/>
      <c r="H59" s="91"/>
      <c r="I59" s="155"/>
    </row>
    <row r="60" spans="1:11" s="2" customFormat="1" ht="16">
      <c r="A60" s="255" t="s">
        <v>75</v>
      </c>
      <c r="B60" s="256"/>
      <c r="C60" s="259"/>
      <c r="D60" s="256"/>
      <c r="E60" s="258"/>
      <c r="F60" s="259"/>
      <c r="G60" s="470"/>
      <c r="H60" s="372"/>
      <c r="I60" s="374"/>
    </row>
    <row r="61" spans="1:11" s="2" customFormat="1" ht="24" customHeight="1">
      <c r="A61" s="166" t="s">
        <v>76</v>
      </c>
      <c r="B61" s="169" t="s">
        <v>168</v>
      </c>
      <c r="C61" s="164">
        <f>IF('Quick Input'!C29 = "", "", 'Quick Input'!C29)</f>
        <v>0</v>
      </c>
      <c r="D61" s="165" t="s">
        <v>77</v>
      </c>
      <c r="E61" s="347"/>
      <c r="F61" s="348"/>
      <c r="G61" s="157" t="s">
        <v>78</v>
      </c>
      <c r="H61" s="347"/>
      <c r="I61" s="349"/>
      <c r="K61" s="67"/>
    </row>
    <row r="62" spans="1:11" s="2" customFormat="1" ht="17" customHeight="1" thickBot="1">
      <c r="A62" s="398" t="s">
        <v>99</v>
      </c>
      <c r="B62" s="399"/>
      <c r="C62" s="399"/>
      <c r="D62" s="107">
        <f>IF('Quick Input'!C30 = "", "", 'Quick Input'!C30)</f>
        <v>0</v>
      </c>
      <c r="E62" s="475" t="s">
        <v>100</v>
      </c>
      <c r="F62" s="399"/>
      <c r="G62" s="403"/>
      <c r="H62" s="295">
        <f>IF('Quick Input'!C31 = "", "", 'Quick Input'!C31)</f>
        <v>0</v>
      </c>
      <c r="I62" s="296"/>
    </row>
    <row r="63" spans="1:11" s="2" customFormat="1" ht="17" thickBot="1">
      <c r="A63" s="398" t="s">
        <v>79</v>
      </c>
      <c r="B63" s="403"/>
      <c r="C63" s="479"/>
      <c r="D63" s="480"/>
      <c r="E63" s="481"/>
      <c r="F63" s="476" t="s">
        <v>121</v>
      </c>
      <c r="G63" s="399"/>
      <c r="H63" s="170">
        <f>IFERROR((H62 - D62)/H62, 0)</f>
        <v>0</v>
      </c>
      <c r="I63" s="471"/>
    </row>
    <row r="64" spans="1:11" s="2" customFormat="1" ht="16">
      <c r="A64" s="166" t="s">
        <v>120</v>
      </c>
      <c r="B64" s="341"/>
      <c r="C64" s="341"/>
      <c r="D64" s="341"/>
      <c r="E64" s="341"/>
      <c r="F64" s="341"/>
      <c r="G64" s="341"/>
      <c r="H64" s="341"/>
      <c r="I64" s="472"/>
    </row>
    <row r="65" spans="1:9" s="2" customFormat="1" ht="16">
      <c r="A65" s="255" t="s">
        <v>80</v>
      </c>
      <c r="B65" s="256"/>
      <c r="C65" s="258"/>
      <c r="D65" s="258"/>
      <c r="E65" s="259"/>
      <c r="F65" s="275"/>
      <c r="G65" s="340"/>
      <c r="H65" s="372"/>
      <c r="I65" s="482"/>
    </row>
    <row r="66" spans="1:9" s="2" customFormat="1" ht="20" customHeight="1">
      <c r="A66" s="478" t="s">
        <v>81</v>
      </c>
      <c r="B66" s="474"/>
      <c r="C66" s="474"/>
      <c r="D66" s="39" t="s">
        <v>82</v>
      </c>
      <c r="E66" s="473" t="s">
        <v>83</v>
      </c>
      <c r="F66" s="474"/>
      <c r="G66" s="477" t="s">
        <v>84</v>
      </c>
      <c r="H66" s="243"/>
      <c r="I66" s="260"/>
    </row>
    <row r="67" spans="1:9" s="2" customFormat="1" ht="20" customHeight="1">
      <c r="A67" s="350" t="s">
        <v>85</v>
      </c>
      <c r="B67" s="300"/>
      <c r="C67" s="300"/>
      <c r="D67" s="25"/>
      <c r="E67" s="300"/>
      <c r="F67" s="302"/>
      <c r="G67" s="444"/>
      <c r="H67" s="445"/>
      <c r="I67" s="446"/>
    </row>
    <row r="68" spans="1:9" s="2" customFormat="1" ht="24" customHeight="1">
      <c r="A68" s="350" t="s">
        <v>169</v>
      </c>
      <c r="B68" s="300"/>
      <c r="C68" s="300"/>
      <c r="D68" s="25"/>
      <c r="E68" s="300"/>
      <c r="F68" s="302"/>
      <c r="G68" s="447"/>
      <c r="H68" s="448"/>
      <c r="I68" s="449"/>
    </row>
    <row r="69" spans="1:9" s="2" customFormat="1" ht="20" customHeight="1">
      <c r="A69" s="350" t="s">
        <v>86</v>
      </c>
      <c r="B69" s="300"/>
      <c r="C69" s="300"/>
      <c r="D69" s="25"/>
      <c r="E69" s="300"/>
      <c r="F69" s="302"/>
      <c r="G69" s="395"/>
      <c r="H69" s="396"/>
      <c r="I69" s="397"/>
    </row>
    <row r="70" spans="1:9" s="2" customFormat="1" ht="24" customHeight="1">
      <c r="A70" s="350" t="s">
        <v>87</v>
      </c>
      <c r="B70" s="300"/>
      <c r="C70" s="300"/>
      <c r="D70" s="25"/>
      <c r="E70" s="300"/>
      <c r="F70" s="302"/>
      <c r="G70" s="395"/>
      <c r="H70" s="396"/>
      <c r="I70" s="397"/>
    </row>
    <row r="71" spans="1:9" s="2" customFormat="1" ht="20" customHeight="1">
      <c r="A71" s="350" t="s">
        <v>88</v>
      </c>
      <c r="B71" s="300"/>
      <c r="C71" s="300"/>
      <c r="D71" s="25"/>
      <c r="E71" s="300"/>
      <c r="F71" s="302"/>
      <c r="G71" s="395"/>
      <c r="H71" s="396"/>
      <c r="I71" s="397"/>
    </row>
    <row r="72" spans="1:9" s="2" customFormat="1" ht="20" customHeight="1">
      <c r="A72" s="350" t="s">
        <v>89</v>
      </c>
      <c r="B72" s="300"/>
      <c r="C72" s="300"/>
      <c r="D72" s="25"/>
      <c r="E72" s="300"/>
      <c r="F72" s="302"/>
      <c r="G72" s="395"/>
      <c r="H72" s="396"/>
      <c r="I72" s="397"/>
    </row>
    <row r="73" spans="1:9" s="2" customFormat="1" ht="20" customHeight="1">
      <c r="A73" s="350" t="s">
        <v>90</v>
      </c>
      <c r="B73" s="300"/>
      <c r="C73" s="300"/>
      <c r="D73" s="25"/>
      <c r="E73" s="300"/>
      <c r="F73" s="302"/>
      <c r="G73" s="395"/>
      <c r="H73" s="396"/>
      <c r="I73" s="397"/>
    </row>
    <row r="74" spans="1:9" s="2" customFormat="1" ht="20" customHeight="1">
      <c r="A74" s="398" t="s">
        <v>151</v>
      </c>
      <c r="B74" s="399"/>
      <c r="C74" s="400"/>
      <c r="D74" s="25"/>
      <c r="E74" s="401"/>
      <c r="F74" s="402"/>
      <c r="G74" s="109"/>
      <c r="H74" s="110"/>
      <c r="I74" s="156"/>
    </row>
    <row r="75" spans="1:9" s="2" customFormat="1" ht="25" customHeight="1">
      <c r="A75" s="350" t="s">
        <v>150</v>
      </c>
      <c r="B75" s="300"/>
      <c r="C75" s="300"/>
      <c r="D75" s="25"/>
      <c r="E75" s="300"/>
      <c r="F75" s="302"/>
      <c r="G75" s="395"/>
      <c r="H75" s="396"/>
      <c r="I75" s="397"/>
    </row>
    <row r="76" spans="1:9" s="2" customFormat="1" ht="20" customHeight="1">
      <c r="A76" s="350" t="s">
        <v>91</v>
      </c>
      <c r="B76" s="300"/>
      <c r="C76" s="300"/>
      <c r="D76" s="25"/>
      <c r="E76" s="300"/>
      <c r="F76" s="302"/>
      <c r="G76" s="447"/>
      <c r="H76" s="448"/>
      <c r="I76" s="449"/>
    </row>
    <row r="77" spans="1:9" s="2" customFormat="1" ht="20" customHeight="1">
      <c r="A77" s="350" t="s">
        <v>92</v>
      </c>
      <c r="B77" s="300"/>
      <c r="C77" s="300"/>
      <c r="D77" s="25"/>
      <c r="E77" s="300"/>
      <c r="F77" s="302"/>
      <c r="G77" s="441"/>
      <c r="H77" s="442"/>
      <c r="I77" s="443"/>
    </row>
    <row r="78" spans="1:9" s="2" customFormat="1" ht="17" thickBot="1">
      <c r="A78" s="436" t="s">
        <v>93</v>
      </c>
      <c r="B78" s="437"/>
      <c r="C78" s="437"/>
      <c r="D78" s="437"/>
      <c r="E78" s="437"/>
      <c r="F78" s="438"/>
      <c r="G78" s="439"/>
      <c r="H78" s="439"/>
      <c r="I78" s="440"/>
    </row>
    <row r="79" spans="1:9" s="93" customFormat="1" ht="16.5" customHeight="1"/>
    <row r="80" spans="1:9" s="93" customFormat="1" ht="16.5" customHeight="1"/>
    <row r="81" s="93" customFormat="1" ht="16.5" customHeight="1"/>
    <row r="82" s="93" customFormat="1" ht="16.5" customHeight="1"/>
    <row r="83" s="93" customFormat="1" ht="16.5" customHeight="1"/>
    <row r="84" s="93" customFormat="1" ht="16.5" customHeight="1"/>
    <row r="85" s="93" customFormat="1" ht="16.5" customHeight="1"/>
    <row r="86" s="93" customFormat="1" ht="16.5" customHeight="1"/>
    <row r="87" s="93" customFormat="1" ht="16.5" customHeight="1"/>
    <row r="88" s="93" customFormat="1" ht="16.5" customHeight="1"/>
    <row r="89" s="93" customFormat="1" ht="16.5" customHeight="1"/>
    <row r="90" s="93" customFormat="1" ht="16.5" customHeight="1"/>
    <row r="91" s="93" customFormat="1" ht="16.5" customHeight="1"/>
    <row r="92" s="93" customFormat="1" ht="16.5" customHeight="1"/>
    <row r="93" s="93" customFormat="1" ht="16.5" customHeight="1"/>
    <row r="94" s="93" customFormat="1" ht="16.5" customHeight="1"/>
    <row r="95" s="93" customFormat="1" ht="16.5" customHeight="1"/>
    <row r="96" s="93" customFormat="1" ht="16.5" customHeight="1"/>
    <row r="97" s="93" customFormat="1" ht="16.5" customHeight="1"/>
    <row r="98" s="93" customFormat="1" ht="16.5" customHeight="1"/>
    <row r="99" s="93" customFormat="1" ht="16.5" customHeight="1"/>
    <row r="100" s="93" customFormat="1" ht="16.5" customHeight="1"/>
    <row r="101" s="93" customFormat="1" ht="16.5" customHeight="1"/>
    <row r="102" s="93" customFormat="1" ht="16.5" customHeight="1"/>
    <row r="103" s="93" customFormat="1" ht="16.5" customHeight="1"/>
    <row r="104" s="93" customFormat="1" ht="16.5" customHeight="1"/>
    <row r="105" s="93" customFormat="1" ht="16.5" customHeight="1"/>
    <row r="106" s="93" customFormat="1" ht="16.5" customHeight="1"/>
    <row r="107" s="93" customFormat="1" ht="16.5" customHeight="1"/>
    <row r="108" s="93" customFormat="1" ht="16.5" customHeight="1"/>
    <row r="109" s="93" customFormat="1" ht="16.5" customHeight="1"/>
    <row r="110" s="93" customFormat="1" ht="16.5" customHeight="1"/>
    <row r="111" s="93" customFormat="1" ht="16.5" customHeight="1"/>
    <row r="112" s="93" customFormat="1" ht="16.5" customHeight="1"/>
    <row r="113" s="93" customFormat="1" ht="16.5" customHeight="1"/>
    <row r="114" s="93" customFormat="1" ht="16.5" customHeight="1"/>
    <row r="115" s="93" customFormat="1" ht="16.5" customHeight="1"/>
    <row r="116" s="93" customFormat="1" ht="16.5" customHeight="1"/>
    <row r="117" s="93" customFormat="1" ht="16.5" customHeight="1"/>
    <row r="118" s="93" customFormat="1" ht="16.5" customHeight="1"/>
    <row r="119" s="93" customFormat="1" ht="16.5" customHeight="1"/>
    <row r="120" s="93" customFormat="1" ht="16.5" customHeight="1"/>
    <row r="121" s="93" customFormat="1" ht="16.5" customHeight="1"/>
    <row r="122" s="93" customFormat="1" ht="16.5" customHeight="1"/>
    <row r="123" s="93" customFormat="1" ht="16.5" customHeight="1"/>
    <row r="124" s="93" customFormat="1" ht="16.5" customHeight="1"/>
    <row r="125" s="93" customFormat="1" ht="16.5" customHeight="1"/>
    <row r="126" s="93" customFormat="1" ht="16.5" customHeight="1"/>
    <row r="127" s="93" customFormat="1" ht="16.5" customHeight="1"/>
    <row r="128" s="93" customFormat="1" ht="16.5" customHeight="1"/>
    <row r="129" s="93" customFormat="1" ht="16.5" customHeight="1"/>
    <row r="130" s="93" customFormat="1" ht="16.5" customHeight="1"/>
    <row r="131" s="93" customFormat="1" ht="16.5" customHeight="1"/>
    <row r="132" s="93" customFormat="1" ht="16.5" customHeight="1"/>
    <row r="133" s="93" customFormat="1" ht="16.5" customHeight="1"/>
    <row r="134" s="93" customFormat="1" ht="16.5" customHeight="1"/>
    <row r="135" s="93" customFormat="1" ht="16.5" customHeight="1"/>
    <row r="136" s="93" customFormat="1" ht="16.5" customHeight="1"/>
    <row r="137" s="93" customFormat="1" ht="16.5" customHeight="1"/>
    <row r="138" s="93" customFormat="1" ht="16.5" customHeight="1"/>
    <row r="139" s="93" customFormat="1" ht="16.5" customHeight="1"/>
    <row r="140" s="93" customFormat="1" ht="16.5" customHeight="1"/>
    <row r="141" s="93" customFormat="1" ht="16.5" customHeight="1"/>
    <row r="142" s="93" customFormat="1" ht="16.5" customHeight="1"/>
    <row r="143" s="93" customFormat="1" ht="16.5" customHeight="1"/>
    <row r="144" s="93" customFormat="1" ht="16.5" customHeight="1"/>
    <row r="145" s="93" customFormat="1" ht="16.5" customHeight="1"/>
    <row r="146" s="93" customFormat="1" ht="16.5" customHeight="1"/>
    <row r="147" s="93" customFormat="1" ht="16.5" customHeight="1"/>
    <row r="148" s="93" customFormat="1" ht="16.5" customHeight="1"/>
    <row r="149" s="93" customFormat="1" ht="16.5" customHeight="1"/>
    <row r="150" s="93" customFormat="1" ht="16.5" customHeight="1"/>
    <row r="151" s="93" customFormat="1" ht="16.5" customHeight="1"/>
    <row r="152" s="93" customFormat="1" ht="16.5" customHeight="1"/>
    <row r="153" s="93" customFormat="1" ht="16.5" customHeight="1"/>
    <row r="154" s="93" customFormat="1" ht="16.5" customHeight="1"/>
    <row r="155" s="93" customFormat="1" ht="16.5" customHeight="1"/>
    <row r="156" s="93" customFormat="1" ht="16.5" customHeight="1"/>
    <row r="157" s="93" customFormat="1" ht="16.5" customHeight="1"/>
    <row r="158" s="93" customFormat="1" ht="16.5" customHeight="1"/>
    <row r="159" s="93" customFormat="1" ht="16.5" customHeight="1"/>
    <row r="160" s="93" customFormat="1" ht="16.5" customHeight="1"/>
    <row r="161" s="93" customFormat="1" ht="16.5" customHeight="1"/>
    <row r="162" s="93" customFormat="1" ht="16.5" customHeight="1"/>
    <row r="163" s="93" customFormat="1" ht="16.5" customHeight="1"/>
    <row r="164" s="93" customFormat="1" ht="16.5" customHeight="1"/>
    <row r="165" s="93" customFormat="1" ht="16.5" customHeight="1"/>
    <row r="166" s="93" customFormat="1" ht="16.5" customHeight="1"/>
    <row r="167" s="93" customFormat="1" ht="16.5" customHeight="1"/>
    <row r="168" s="93" customFormat="1" ht="16.5" customHeight="1"/>
    <row r="169" s="93" customFormat="1" ht="16.5" customHeight="1"/>
    <row r="170" s="93" customFormat="1" ht="16.5" customHeight="1"/>
    <row r="171" s="93" customFormat="1" ht="16.5" customHeight="1"/>
    <row r="172" s="93" customFormat="1" ht="16.5" customHeight="1"/>
    <row r="173" s="93" customFormat="1" ht="16.5" customHeight="1"/>
    <row r="174" s="93" customFormat="1" ht="16.5" customHeight="1"/>
    <row r="175" s="93" customFormat="1" ht="16.5" customHeight="1"/>
    <row r="176" s="93" customFormat="1" ht="16.5" customHeight="1"/>
    <row r="177" s="93" customFormat="1" ht="16.5" customHeight="1"/>
    <row r="178" s="93" customFormat="1" ht="16.5" customHeight="1"/>
    <row r="179" s="93" customFormat="1" ht="16.5" customHeight="1"/>
    <row r="180" s="93" customFormat="1" ht="16.5" customHeight="1"/>
    <row r="181" s="93" customFormat="1" ht="16.5" customHeight="1"/>
    <row r="182" s="93" customFormat="1" ht="16.5" customHeight="1"/>
    <row r="183" s="93" customFormat="1" ht="16.5" customHeight="1"/>
    <row r="184" s="93" customFormat="1" ht="16.5" customHeight="1"/>
    <row r="185" s="93" customFormat="1" ht="16.5" customHeight="1"/>
    <row r="186" s="93" customFormat="1" ht="16.5" customHeight="1"/>
    <row r="187" s="93" customFormat="1" ht="16.5" customHeight="1"/>
    <row r="188" s="93" customFormat="1" ht="16.5" customHeight="1"/>
    <row r="189" s="93" customFormat="1" ht="16.5" customHeight="1"/>
    <row r="190" s="93" customFormat="1" ht="16.5" customHeight="1"/>
    <row r="191" s="93" customFormat="1" ht="16.5" customHeight="1"/>
    <row r="192" s="93" customFormat="1" ht="16.5" customHeight="1"/>
    <row r="193" s="93" customFormat="1" ht="16.5" customHeight="1"/>
    <row r="194" s="93" customFormat="1" ht="16.5" customHeight="1"/>
    <row r="195" s="93" customFormat="1" ht="16.5" customHeight="1"/>
    <row r="196" s="93" customFormat="1" ht="16.5" customHeight="1"/>
    <row r="197" s="93" customFormat="1" ht="16.5" customHeight="1"/>
    <row r="198" s="93" customFormat="1" ht="16.5" customHeight="1"/>
    <row r="199" s="93" customFormat="1" ht="16.5" customHeight="1"/>
    <row r="200" s="93" customFormat="1" ht="16.5" customHeight="1"/>
    <row r="201" s="93" customFormat="1" ht="16.5" customHeight="1"/>
    <row r="202" s="93" customFormat="1" ht="16.5" customHeight="1"/>
    <row r="203" s="93" customFormat="1" ht="16.5" customHeight="1"/>
    <row r="204" s="93" customFormat="1" ht="16.5" customHeight="1"/>
    <row r="205" s="93" customFormat="1" ht="16.5" customHeight="1"/>
    <row r="206" s="93" customFormat="1" ht="16.5" customHeight="1"/>
    <row r="207" s="93" customFormat="1" ht="16.5" customHeight="1"/>
    <row r="208" s="93" customFormat="1" ht="16.5" customHeight="1"/>
    <row r="209" s="93" customFormat="1" ht="16.5" customHeight="1"/>
    <row r="210" s="93" customFormat="1" ht="16.5" customHeight="1"/>
    <row r="211" s="93" customFormat="1" ht="16.5" customHeight="1"/>
    <row r="212" s="93" customFormat="1" ht="16.5" customHeight="1"/>
    <row r="213" s="93" customFormat="1" ht="16.5" customHeight="1"/>
    <row r="214" s="93" customFormat="1" ht="16.5" customHeight="1"/>
    <row r="215" s="93" customFormat="1" ht="16.5" customHeight="1"/>
    <row r="216" s="93" customFormat="1" ht="16.5" customHeight="1"/>
    <row r="217" s="93" customFormat="1" ht="16.5" customHeight="1"/>
    <row r="218" s="93" customFormat="1" ht="16.5" customHeight="1"/>
    <row r="219" s="93" customFormat="1" ht="16.5" customHeight="1"/>
    <row r="220" s="93" customFormat="1" ht="16.5" customHeight="1"/>
    <row r="221" s="93" customFormat="1" ht="16.5" customHeight="1"/>
    <row r="222" s="93" customFormat="1" ht="16.5" customHeight="1"/>
    <row r="223" s="93" customFormat="1" ht="16.5" customHeight="1"/>
    <row r="224" s="93" customFormat="1" ht="16.5" customHeight="1"/>
  </sheetData>
  <mergeCells count="146">
    <mergeCell ref="D26:E26"/>
    <mergeCell ref="D24:E24"/>
    <mergeCell ref="A21:A24"/>
    <mergeCell ref="A25:A26"/>
    <mergeCell ref="D17:E17"/>
    <mergeCell ref="H16:I16"/>
    <mergeCell ref="A70:C70"/>
    <mergeCell ref="D25:E25"/>
    <mergeCell ref="H49:H50"/>
    <mergeCell ref="I49:I50"/>
    <mergeCell ref="A60:I60"/>
    <mergeCell ref="A68:C68"/>
    <mergeCell ref="A67:C67"/>
    <mergeCell ref="I63:I64"/>
    <mergeCell ref="E66:F66"/>
    <mergeCell ref="F58:G58"/>
    <mergeCell ref="E67:F67"/>
    <mergeCell ref="A62:C62"/>
    <mergeCell ref="E62:G62"/>
    <mergeCell ref="F63:G63"/>
    <mergeCell ref="G66:I66"/>
    <mergeCell ref="A66:C66"/>
    <mergeCell ref="C63:E63"/>
    <mergeCell ref="A65:I65"/>
    <mergeCell ref="D6:D7"/>
    <mergeCell ref="A78:I78"/>
    <mergeCell ref="A77:C77"/>
    <mergeCell ref="E71:F71"/>
    <mergeCell ref="G77:I77"/>
    <mergeCell ref="E76:F76"/>
    <mergeCell ref="E68:F68"/>
    <mergeCell ref="A71:C71"/>
    <mergeCell ref="A72:C72"/>
    <mergeCell ref="G67:I67"/>
    <mergeCell ref="G68:I68"/>
    <mergeCell ref="G69:I69"/>
    <mergeCell ref="G70:I70"/>
    <mergeCell ref="A75:C75"/>
    <mergeCell ref="E69:F69"/>
    <mergeCell ref="E70:F70"/>
    <mergeCell ref="E77:F77"/>
    <mergeCell ref="E72:F72"/>
    <mergeCell ref="B25:C26"/>
    <mergeCell ref="G75:I75"/>
    <mergeCell ref="E75:F75"/>
    <mergeCell ref="G76:I76"/>
    <mergeCell ref="A76:C76"/>
    <mergeCell ref="E73:F73"/>
    <mergeCell ref="A73:C73"/>
    <mergeCell ref="G73:I73"/>
    <mergeCell ref="A74:C74"/>
    <mergeCell ref="E74:F74"/>
    <mergeCell ref="A69:C69"/>
    <mergeCell ref="G71:I71"/>
    <mergeCell ref="G72:I72"/>
    <mergeCell ref="A63:B63"/>
    <mergeCell ref="B5:C5"/>
    <mergeCell ref="D59:E59"/>
    <mergeCell ref="D57:E57"/>
    <mergeCell ref="F57:G57"/>
    <mergeCell ref="D9:D14"/>
    <mergeCell ref="F17:I17"/>
    <mergeCell ref="A40:B40"/>
    <mergeCell ref="A9:A14"/>
    <mergeCell ref="G50:G51"/>
    <mergeCell ref="F56:G56"/>
    <mergeCell ref="A56:B56"/>
    <mergeCell ref="D56:E56"/>
    <mergeCell ref="F50:F51"/>
    <mergeCell ref="G20:I20"/>
    <mergeCell ref="D38:F38"/>
    <mergeCell ref="F30:I30"/>
    <mergeCell ref="A32:A33"/>
    <mergeCell ref="A41:B41"/>
    <mergeCell ref="F31:I31"/>
    <mergeCell ref="A27:I27"/>
    <mergeCell ref="A34:A36"/>
    <mergeCell ref="A38:C38"/>
    <mergeCell ref="A52:I52"/>
    <mergeCell ref="D32:D34"/>
    <mergeCell ref="H32:I34"/>
    <mergeCell ref="F32:G32"/>
    <mergeCell ref="D35:E36"/>
    <mergeCell ref="F35:I36"/>
    <mergeCell ref="E34:F34"/>
    <mergeCell ref="A46:I46"/>
    <mergeCell ref="B64:H64"/>
    <mergeCell ref="C54:D54"/>
    <mergeCell ref="A44:B45"/>
    <mergeCell ref="C44:C45"/>
    <mergeCell ref="G42:H42"/>
    <mergeCell ref="E61:F61"/>
    <mergeCell ref="H61:I61"/>
    <mergeCell ref="A54:B54"/>
    <mergeCell ref="A58:B58"/>
    <mergeCell ref="A59:B59"/>
    <mergeCell ref="F59:G59"/>
    <mergeCell ref="D58:E58"/>
    <mergeCell ref="G18:I18"/>
    <mergeCell ref="H62:I62"/>
    <mergeCell ref="F47:G47"/>
    <mergeCell ref="H47:I47"/>
    <mergeCell ref="H53:I53"/>
    <mergeCell ref="G54:H54"/>
    <mergeCell ref="A37:I37"/>
    <mergeCell ref="D41:E41"/>
    <mergeCell ref="D40:E40"/>
    <mergeCell ref="A39:B39"/>
    <mergeCell ref="G38:I38"/>
    <mergeCell ref="G39:H39"/>
    <mergeCell ref="D42:E42"/>
    <mergeCell ref="G40:H41"/>
    <mergeCell ref="I40:I41"/>
    <mergeCell ref="F43:I43"/>
    <mergeCell ref="F44:I44"/>
    <mergeCell ref="F45:I45"/>
    <mergeCell ref="D43:D45"/>
    <mergeCell ref="A42:B43"/>
    <mergeCell ref="C42:C43"/>
    <mergeCell ref="E33:F33"/>
    <mergeCell ref="A57:B57"/>
    <mergeCell ref="A55:I55"/>
    <mergeCell ref="A1:I1"/>
    <mergeCell ref="A2:B2"/>
    <mergeCell ref="A30:B31"/>
    <mergeCell ref="C30:C31"/>
    <mergeCell ref="F9:G9"/>
    <mergeCell ref="F10:G10"/>
    <mergeCell ref="F11:G11"/>
    <mergeCell ref="F12:G12"/>
    <mergeCell ref="F13:G13"/>
    <mergeCell ref="F14:G14"/>
    <mergeCell ref="A15:I15"/>
    <mergeCell ref="D21:F21"/>
    <mergeCell ref="C4:G4"/>
    <mergeCell ref="C2:I2"/>
    <mergeCell ref="A18:A20"/>
    <mergeCell ref="A4:B4"/>
    <mergeCell ref="C3:G3"/>
    <mergeCell ref="A3:B3"/>
    <mergeCell ref="A16:A17"/>
    <mergeCell ref="D28:I28"/>
    <mergeCell ref="F29:I29"/>
    <mergeCell ref="E6:E7"/>
    <mergeCell ref="A28:A29"/>
    <mergeCell ref="G19:I19"/>
  </mergeCells>
  <conditionalFormatting sqref="B25">
    <cfRule type="beginsWith" dxfId="262" priority="231" stopIfTrue="1" operator="beginsWith" text="Does">
      <formula>LEFT(B25,LEN("Does"))="Does"</formula>
    </cfRule>
    <cfRule type="containsText" dxfId="261" priority="232" operator="containsText" text="NOT">
      <formula>NOT(ISERROR(SEARCH("NOT",B25)))</formula>
    </cfRule>
    <cfRule type="beginsWith" dxfId="260" priority="15" stopIfTrue="1" operator="beginsWith" text="Unable">
      <formula>LEFT(B25,LEN("Unable"))="Unable"</formula>
    </cfRule>
    <cfRule type="containsText" dxfId="259" priority="234" operator="containsText" text="Preload">
      <formula>NOT(ISERROR(SEARCH("Preload",B25)))</formula>
    </cfRule>
  </conditionalFormatting>
  <conditionalFormatting sqref="B53">
    <cfRule type="containsText" dxfId="258" priority="187" operator="containsText" text="Yes">
      <formula>NOT(ISERROR(SEARCH("Yes",B53)))</formula>
    </cfRule>
    <cfRule type="containsText" dxfId="257" priority="188" operator="containsText" text="No">
      <formula>NOT(ISERROR(SEARCH("No",B53)))</formula>
    </cfRule>
  </conditionalFormatting>
  <conditionalFormatting sqref="B48:C51">
    <cfRule type="containsBlanks" dxfId="255" priority="135">
      <formula>LEN(TRIM(B48))=0</formula>
    </cfRule>
    <cfRule type="containsText" dxfId="254" priority="131" operator="containsText" text="Normal">
      <formula>NOT(ISERROR(SEARCH("Normal",B48)))</formula>
    </cfRule>
    <cfRule type="containsText" dxfId="253" priority="132" operator="containsText" text="Inadequate">
      <formula>NOT(ISERROR(SEARCH("Inadequate",B48)))</formula>
    </cfRule>
    <cfRule type="containsText" dxfId="252" priority="133" operator="containsText" text="Poor">
      <formula>NOT(ISERROR(SEARCH("Poor",B48)))</formula>
    </cfRule>
    <cfRule type="containsText" dxfId="251" priority="134" operator="containsText" text="Restricted">
      <formula>NOT(ISERROR(SEARCH("Restricted",B48)))</formula>
    </cfRule>
    <cfRule type="containsBlanks" dxfId="250" priority="136">
      <formula>LEN(TRIM(B48))=0</formula>
    </cfRule>
  </conditionalFormatting>
  <conditionalFormatting sqref="B64:H64 C63 I63">
    <cfRule type="containsBlanks" dxfId="249" priority="670">
      <formula>LEN(TRIM(B63))=0</formula>
    </cfRule>
  </conditionalFormatting>
  <conditionalFormatting sqref="B64:H64">
    <cfRule type="containsText" dxfId="248" priority="481" operator="containsText" text="Severe">
      <formula>NOT(ISERROR(SEARCH("Severe",B64)))</formula>
    </cfRule>
  </conditionalFormatting>
  <conditionalFormatting sqref="C7:C8">
    <cfRule type="notContainsBlanks" dxfId="247" priority="637">
      <formula>LEN(TRIM(C7))&gt;0</formula>
    </cfRule>
    <cfRule type="containsText" dxfId="246" priority="639" operator="containsText" text="assigned">
      <formula>NOT(ISERROR(SEARCH("assigned",C7)))</formula>
    </cfRule>
    <cfRule type="containsText" dxfId="245" priority="683" stopIfTrue="1" operator="containsText" text="identity">
      <formula>NOT(ISERROR(SEARCH("identity",C7)))</formula>
    </cfRule>
  </conditionalFormatting>
  <conditionalFormatting sqref="C9 C12">
    <cfRule type="notContainsBlanks" dxfId="244" priority="580" stopIfTrue="1">
      <formula>LEN(TRIM(C9))&gt;0</formula>
    </cfRule>
  </conditionalFormatting>
  <conditionalFormatting sqref="C9">
    <cfRule type="containsBlanks" dxfId="243" priority="661">
      <formula>LEN(TRIM(C9))=0</formula>
    </cfRule>
  </conditionalFormatting>
  <conditionalFormatting sqref="C12 E10:E14">
    <cfRule type="containsBlanks" dxfId="242" priority="657">
      <formula>LEN(TRIM(C10))=0</formula>
    </cfRule>
  </conditionalFormatting>
  <conditionalFormatting sqref="C12 I29:I30 F29:F31 C9">
    <cfRule type="containsBlanks" dxfId="241" priority="660" stopIfTrue="1">
      <formula>LEN(TRIM(C9))=0</formula>
    </cfRule>
  </conditionalFormatting>
  <conditionalFormatting sqref="C16">
    <cfRule type="cellIs" dxfId="240" priority="588" operator="notBetween">
      <formula>37</formula>
      <formula>59</formula>
    </cfRule>
  </conditionalFormatting>
  <conditionalFormatting sqref="C18">
    <cfRule type="beginsWith" dxfId="239" priority="164" operator="beginsWith" text="Normal">
      <formula>LEFT(C18,LEN("Normal"))="Normal"</formula>
    </cfRule>
    <cfRule type="containsText" dxfId="237" priority="162" operator="containsText" text="Impaired">
      <formula>NOT(ISERROR(SEARCH("Impaired",C18)))</formula>
    </cfRule>
    <cfRule type="containsText" dxfId="236" priority="161" operator="containsText" text="Borderline">
      <formula>NOT(ISERROR(SEARCH("Borderline",C18)))</formula>
    </cfRule>
    <cfRule type="containsText" dxfId="235" priority="160" operator="containsText" text="Supra">
      <formula>NOT(ISERROR(SEARCH("Supra",C18)))</formula>
    </cfRule>
    <cfRule type="beginsWith" dxfId="234" priority="159" operator="beginsWith" text="Severe">
      <formula>LEFT(C18,LEN("Severe"))="Severe"</formula>
    </cfRule>
    <cfRule type="containsBlanks" dxfId="233" priority="163">
      <formula>LEN(TRIM(C18))=0</formula>
    </cfRule>
  </conditionalFormatting>
  <conditionalFormatting sqref="C19">
    <cfRule type="cellIs" dxfId="232" priority="454" operator="equal">
      <formula>0</formula>
    </cfRule>
    <cfRule type="cellIs" dxfId="231" priority="455" operator="lessThan">
      <formula>15</formula>
    </cfRule>
    <cfRule type="cellIs" dxfId="230" priority="456" operator="between">
      <formula>15</formula>
      <formula>25</formula>
    </cfRule>
    <cfRule type="cellIs" dxfId="229" priority="457" operator="greaterThan">
      <formula>25</formula>
    </cfRule>
  </conditionalFormatting>
  <conditionalFormatting sqref="C20">
    <cfRule type="cellIs" dxfId="228" priority="111" stopIfTrue="1" operator="lessThan">
      <formula>12</formula>
    </cfRule>
  </conditionalFormatting>
  <conditionalFormatting sqref="C20:C24 C16:C17 E18:E20 I40 F42 I42">
    <cfRule type="cellIs" dxfId="227" priority="109" stopIfTrue="1" operator="equal">
      <formula>0</formula>
    </cfRule>
  </conditionalFormatting>
  <conditionalFormatting sqref="C22">
    <cfRule type="cellIs" dxfId="226" priority="2" operator="between">
      <formula>16</formula>
      <formula>18</formula>
    </cfRule>
    <cfRule type="cellIs" dxfId="225" priority="605" stopIfTrue="1" operator="lessThan">
      <formula>16</formula>
    </cfRule>
  </conditionalFormatting>
  <conditionalFormatting sqref="C23">
    <cfRule type="cellIs" dxfId="224" priority="587" operator="equal">
      <formula>0</formula>
    </cfRule>
    <cfRule type="cellIs" dxfId="223" priority="607" stopIfTrue="1" operator="lessThan">
      <formula>60</formula>
    </cfRule>
  </conditionalFormatting>
  <conditionalFormatting sqref="C24">
    <cfRule type="cellIs" dxfId="222" priority="608" stopIfTrue="1" operator="lessThan">
      <formula>4</formula>
    </cfRule>
    <cfRule type="cellIs" dxfId="221" priority="585" operator="equal">
      <formula>0</formula>
    </cfRule>
  </conditionalFormatting>
  <conditionalFormatting sqref="C28">
    <cfRule type="containsText" dxfId="220" priority="279" operator="containsText" text="Yes">
      <formula>NOT(ISERROR(SEARCH("Yes",C28)))</formula>
    </cfRule>
  </conditionalFormatting>
  <conditionalFormatting sqref="C28:C30">
    <cfRule type="containsBlanks" dxfId="219" priority="280">
      <formula>LEN(TRIM(C28))=0</formula>
    </cfRule>
  </conditionalFormatting>
  <conditionalFormatting sqref="C29">
    <cfRule type="containsBlanks" dxfId="218" priority="281">
      <formula>LEN(TRIM(C29))=0</formula>
    </cfRule>
    <cfRule type="containsText" dxfId="217" priority="277" operator="containsText" text="Large">
      <formula>NOT(ISERROR(SEARCH("Large",C29)))</formula>
    </cfRule>
    <cfRule type="containsText" dxfId="216" priority="276" operator="containsText" text="Small">
      <formula>NOT(ISERROR(SEARCH("Small",C29)))</formula>
    </cfRule>
  </conditionalFormatting>
  <conditionalFormatting sqref="C30:C31">
    <cfRule type="containsText" dxfId="215" priority="278" operator="containsText" text="Significant">
      <formula>NOT(ISERROR(SEARCH("Significant",C30)))</formula>
    </cfRule>
    <cfRule type="containsText" dxfId="214" priority="244" operator="containsText" text="Mild">
      <formula>NOT(ISERROR(SEARCH("Mild",C30)))</formula>
    </cfRule>
  </conditionalFormatting>
  <conditionalFormatting sqref="C39">
    <cfRule type="containsText" dxfId="213" priority="27" operator="containsText" text="Dilated">
      <formula>NOT(ISERROR(SEARCH("Dilated",C39)))</formula>
    </cfRule>
    <cfRule type="containsText" dxfId="212" priority="28" operator="containsText" text="Mildly">
      <formula>NOT(ISERROR(SEARCH("Mildly",C39)))</formula>
    </cfRule>
    <cfRule type="containsBlanks" dxfId="211" priority="29">
      <formula>LEN(TRIM(C39))=0</formula>
    </cfRule>
  </conditionalFormatting>
  <conditionalFormatting sqref="C40">
    <cfRule type="containsBlanks" dxfId="210" priority="191">
      <formula>LEN(TRIM(C40))=0</formula>
    </cfRule>
    <cfRule type="containsText" dxfId="209" priority="190" operator="containsText" text="Severely">
      <formula>NOT(ISERROR(SEARCH("Severely",C40)))</formula>
    </cfRule>
    <cfRule type="containsText" dxfId="208" priority="189" operator="containsText" text="Moderate">
      <formula>NOT(ISERROR(SEARCH("Moderate",C40)))</formula>
    </cfRule>
  </conditionalFormatting>
  <conditionalFormatting sqref="C41">
    <cfRule type="cellIs" dxfId="207" priority="440" operator="greaterThan">
      <formula>5</formula>
    </cfRule>
  </conditionalFormatting>
  <conditionalFormatting sqref="C42 E43">
    <cfRule type="cellIs" dxfId="206" priority="26" operator="between">
      <formula>40</formula>
      <formula>44.5</formula>
    </cfRule>
  </conditionalFormatting>
  <conditionalFormatting sqref="C42">
    <cfRule type="cellIs" dxfId="205" priority="69" operator="greaterThanOrEqual">
      <formula>44.51</formula>
    </cfRule>
  </conditionalFormatting>
  <conditionalFormatting sqref="C44">
    <cfRule type="cellIs" dxfId="204" priority="16" operator="greaterThanOrEqual">
      <formula>44.5</formula>
    </cfRule>
    <cfRule type="cellIs" dxfId="203" priority="18" operator="equal">
      <formula>0</formula>
    </cfRule>
    <cfRule type="containsBlanks" dxfId="202" priority="19" stopIfTrue="1">
      <formula>LEN(TRIM(C44))=0</formula>
    </cfRule>
  </conditionalFormatting>
  <conditionalFormatting sqref="C48:C51">
    <cfRule type="containsBlanks" dxfId="201" priority="125">
      <formula>LEN(TRIM(C48))=0</formula>
    </cfRule>
    <cfRule type="containsText" dxfId="200" priority="123" operator="containsText" text="Mass">
      <formula>NOT(ISERROR(SEARCH("Mass",C48)))</formula>
    </cfRule>
    <cfRule type="containsText" dxfId="199" priority="116" operator="containsText" text="Replacement">
      <formula>NOT(ISERROR(SEARCH("Replacement",C48)))</formula>
    </cfRule>
    <cfRule type="containsBlanks" dxfId="198" priority="129">
      <formula>LEN(TRIM(C48))=0</formula>
    </cfRule>
    <cfRule type="containsText" dxfId="197" priority="128" operator="containsText" text="Significant">
      <formula>NOT(ISERROR(SEARCH("Significant",C48)))</formula>
    </cfRule>
    <cfRule type="containsText" dxfId="196" priority="127" operator="containsText" text="Mild">
      <formula>NOT(ISERROR(SEARCH("Mild",C48)))</formula>
    </cfRule>
    <cfRule type="containsText" dxfId="195" priority="122" operator="containsText" text="Thick">
      <formula>NOT(ISERROR(SEARCH("Thick",C48)))</formula>
    </cfRule>
    <cfRule type="containsText" dxfId="194" priority="126" operator="containsText" text="Nil">
      <formula>NOT(ISERROR(SEARCH("Nil",C48)))</formula>
    </cfRule>
    <cfRule type="containsText" dxfId="193" priority="124" operator="containsText" text="Calcified">
      <formula>NOT(ISERROR(SEARCH("Calcified",C48)))</formula>
    </cfRule>
  </conditionalFormatting>
  <conditionalFormatting sqref="C54 B53 D53 H53 E54:G54 I54">
    <cfRule type="containsBlanks" dxfId="192" priority="289">
      <formula>LEN(TRIM(B53))=0</formula>
    </cfRule>
  </conditionalFormatting>
  <conditionalFormatting sqref="C54">
    <cfRule type="notContainsBlanks" dxfId="191" priority="300">
      <formula>LEN(TRIM(C54))&gt;0</formula>
    </cfRule>
  </conditionalFormatting>
  <conditionalFormatting sqref="C59">
    <cfRule type="containsText" dxfId="190" priority="285" operator="containsText" text="Diastolic">
      <formula>NOT(ISERROR(SEARCH("Diastolic",C59)))</formula>
    </cfRule>
  </conditionalFormatting>
  <conditionalFormatting sqref="C61">
    <cfRule type="cellIs" dxfId="189" priority="539" operator="greaterThan">
      <formula>20</formula>
    </cfRule>
    <cfRule type="containsText" dxfId="188" priority="554" operator="containsText" text="&gt;20mm">
      <formula>NOT(ISERROR(SEARCH("&gt;20mm",C61)))</formula>
    </cfRule>
    <cfRule type="cellIs" dxfId="187" priority="497" operator="equal">
      <formula>0</formula>
    </cfRule>
  </conditionalFormatting>
  <conditionalFormatting sqref="C63 I63 B64:H64">
    <cfRule type="containsText" dxfId="186" priority="627" stopIfTrue="1" operator="containsText" text="Severe">
      <formula>NOT(ISERROR(FIND(UPPER("Severe"),UPPER(B63))))</formula>
      <formula>"Severe"</formula>
    </cfRule>
  </conditionalFormatting>
  <conditionalFormatting sqref="C63 I63">
    <cfRule type="notContainsBlanks" dxfId="184" priority="537">
      <formula>LEN(TRIM(C63))&gt;0</formula>
    </cfRule>
    <cfRule type="containsText" dxfId="183" priority="251" operator="containsText" text="Severe">
      <formula>NOT(ISERROR(SEARCH("Severe",C63)))</formula>
    </cfRule>
  </conditionalFormatting>
  <conditionalFormatting sqref="C48:D51">
    <cfRule type="containsText" dxfId="182" priority="130" operator="containsText" text="Inadequate">
      <formula>NOT(ISERROR(SEARCH("Inadequate",C48)))</formula>
    </cfRule>
  </conditionalFormatting>
  <conditionalFormatting sqref="C54:D54">
    <cfRule type="beginsWith" dxfId="181" priority="288" operator="beginsWith" text="No features of Tamponade">
      <formula>LEFT(C54,LEN("No features of Tamponade"))="No features of Tamponade"</formula>
    </cfRule>
  </conditionalFormatting>
  <conditionalFormatting sqref="C59:D59 F59 H59:I59">
    <cfRule type="containsText" dxfId="180" priority="284" operator="containsText" text="Turbulent">
      <formula>NOT(ISERROR(SEARCH("Turbulent",C59)))</formula>
    </cfRule>
  </conditionalFormatting>
  <conditionalFormatting sqref="C59:D59">
    <cfRule type="containsText" dxfId="179" priority="93" operator="containsText" text="Pan">
      <formula>NOT(ISERROR(SEARCH("Pan",C59)))</formula>
    </cfRule>
  </conditionalFormatting>
  <conditionalFormatting sqref="C54:F54">
    <cfRule type="beginsWith" dxfId="178" priority="295" operator="beginsWith" text="No">
      <formula>LEFT(C54,LEN("No"))="No"</formula>
    </cfRule>
  </conditionalFormatting>
  <conditionalFormatting sqref="C57:I57">
    <cfRule type="cellIs" dxfId="177" priority="108" operator="greaterThan">
      <formula>35</formula>
    </cfRule>
    <cfRule type="cellIs" dxfId="176" priority="107" operator="equal">
      <formula>0</formula>
    </cfRule>
  </conditionalFormatting>
  <conditionalFormatting sqref="D22">
    <cfRule type="containsText" dxfId="175" priority="646" operator="containsText" text="Sinus">
      <formula>NOT(ISERROR(SEARCH("Sinus",D22)))</formula>
    </cfRule>
    <cfRule type="notContainsText" dxfId="174" priority="531" operator="notContains" text="Sinus">
      <formula>ISERROR(SEARCH("Sinus",D22))</formula>
    </cfRule>
    <cfRule type="containsBlanks" dxfId="173" priority="530">
      <formula>LEN(TRIM(D22))=0</formula>
    </cfRule>
  </conditionalFormatting>
  <conditionalFormatting sqref="D23">
    <cfRule type="containsText" dxfId="172" priority="525" operator="containsText" text="Raised">
      <formula>NOT(ISERROR(SEARCH("Raised",D23)))</formula>
    </cfRule>
  </conditionalFormatting>
  <conditionalFormatting sqref="D48:D51">
    <cfRule type="containsText" dxfId="171" priority="120" operator="containsText" text="Significant">
      <formula>NOT(ISERROR(SEARCH("Significant",D48)))</formula>
    </cfRule>
    <cfRule type="containsText" dxfId="170" priority="119" operator="containsText" text="Present">
      <formula>NOT(ISERROR(SEARCH("Present",D48)))</formula>
    </cfRule>
    <cfRule type="containsText" dxfId="169" priority="118" operator="containsText" text="Nil">
      <formula>NOT(ISERROR(SEARCH("Nil",D48)))</formula>
    </cfRule>
    <cfRule type="containsText" dxfId="168" priority="117" operator="containsText" text="Trace">
      <formula>NOT(ISERROR(SEARCH("Trace",D48)))</formula>
    </cfRule>
    <cfRule type="containsBlanks" dxfId="167" priority="121">
      <formula>LEN(TRIM(D48))=0</formula>
    </cfRule>
    <cfRule type="containsText" dxfId="166" priority="137" operator="containsText" text="Thick">
      <formula>NOT(ISERROR(SEARCH("Thick",D48)))</formula>
    </cfRule>
    <cfRule type="containsText" dxfId="165" priority="138" operator="containsText" text="Mass">
      <formula>NOT(ISERROR(SEARCH("Mass",D48)))</formula>
    </cfRule>
    <cfRule type="containsText" dxfId="164" priority="139" operator="containsText" text="Calcified">
      <formula>NOT(ISERROR(SEARCH("Calcified",D48)))</formula>
    </cfRule>
    <cfRule type="containsBlanks" dxfId="163" priority="140">
      <formula>LEN(TRIM(D48))=0</formula>
    </cfRule>
    <cfRule type="containsText" dxfId="162" priority="141" operator="containsText" text="Nil">
      <formula>NOT(ISERROR(SEARCH("Nil",D48)))</formula>
    </cfRule>
    <cfRule type="containsText" dxfId="161" priority="142" operator="containsText" text="Mild">
      <formula>NOT(ISERROR(SEARCH("Mild",D48)))</formula>
    </cfRule>
    <cfRule type="containsText" dxfId="160" priority="143" operator="containsText" text="Significant">
      <formula>NOT(ISERROR(SEARCH("Significant",D48)))</formula>
    </cfRule>
    <cfRule type="containsBlanks" dxfId="159" priority="144">
      <formula>LEN(TRIM(D48))=0</formula>
    </cfRule>
  </conditionalFormatting>
  <conditionalFormatting sqref="D59">
    <cfRule type="containsText" dxfId="158" priority="94" operator="containsText" text="Diastolic">
      <formula>NOT(ISERROR(SEARCH("Diastolic",D59)))</formula>
    </cfRule>
    <cfRule type="containsText" dxfId="157" priority="91" operator="containsText" text="Pan">
      <formula>NOT(ISERROR(SEARCH("Pan",D59)))</formula>
    </cfRule>
    <cfRule type="containsText" dxfId="156" priority="92" operator="containsText" text="Diastolic">
      <formula>NOT(ISERROR(SEARCH("Diastolic",D59)))</formula>
    </cfRule>
  </conditionalFormatting>
  <conditionalFormatting sqref="D62">
    <cfRule type="cellIs" dxfId="155" priority="230" operator="equal">
      <formula>0</formula>
    </cfRule>
  </conditionalFormatting>
  <conditionalFormatting sqref="D67 D69:D77">
    <cfRule type="containsText" dxfId="154" priority="314" operator="containsText" text="No">
      <formula>NOT(ISERROR(SEARCH("No",D67)))</formula>
    </cfRule>
    <cfRule type="containsText" dxfId="153" priority="308" operator="containsText" text="Yes">
      <formula>NOT(ISERROR(SEARCH("Yes",D67)))</formula>
    </cfRule>
  </conditionalFormatting>
  <conditionalFormatting sqref="D67:D77">
    <cfRule type="containsText" dxfId="152" priority="309" operator="containsText" text="INDETERMINATE">
      <formula>NOT(ISERROR(SEARCH("INDETERMINATE",D67)))</formula>
    </cfRule>
    <cfRule type="containsText" dxfId="151" priority="307" stopIfTrue="1" operator="containsText" text="ASSESSED">
      <formula>NOT(ISERROR(SEARCH("ASSESSED",D67)))</formula>
    </cfRule>
    <cfRule type="containsBlanks" dxfId="150" priority="306">
      <formula>LEN(TRIM(D67))=0</formula>
    </cfRule>
  </conditionalFormatting>
  <conditionalFormatting sqref="D68">
    <cfRule type="beginsWith" dxfId="149" priority="312" stopIfTrue="1" operator="beginsWith" text="YES">
      <formula>FIND(UPPER("YES"),UPPER(D68))=1</formula>
      <formula>"YES"</formula>
    </cfRule>
    <cfRule type="containsText" dxfId="148" priority="310" operator="containsText" text="No">
      <formula>NOT(ISERROR(SEARCH("No",D68)))</formula>
    </cfRule>
    <cfRule type="containsText" dxfId="147" priority="311" operator="containsText" text="Yes">
      <formula>NOT(ISERROR(SEARCH("Yes",D68)))</formula>
    </cfRule>
    <cfRule type="containsText" dxfId="146" priority="305" operator="containsText" text="Yes">
      <formula>NOT(ISERROR(SEARCH("Yes",D68)))</formula>
    </cfRule>
  </conditionalFormatting>
  <conditionalFormatting sqref="D23:E23">
    <cfRule type="containsText" dxfId="144" priority="526" operator="containsText" text="Normal">
      <formula>NOT(ISERROR(SEARCH("Normal",D23)))</formula>
    </cfRule>
  </conditionalFormatting>
  <conditionalFormatting sqref="D23:F23">
    <cfRule type="containsBlanks" dxfId="143" priority="663">
      <formula>LEN(TRIM(D23))=0</formula>
    </cfRule>
  </conditionalFormatting>
  <conditionalFormatting sqref="E8 C13:C14">
    <cfRule type="cellIs" dxfId="142" priority="574" operator="equal">
      <formula>0</formula>
    </cfRule>
  </conditionalFormatting>
  <conditionalFormatting sqref="E10:E14 I14 H61">
    <cfRule type="notContainsBlanks" dxfId="141" priority="662">
      <formula>LEN(TRIM(E10))&gt;0</formula>
    </cfRule>
  </conditionalFormatting>
  <conditionalFormatting sqref="E16 G16">
    <cfRule type="cellIs" dxfId="140" priority="459" operator="greaterThan">
      <formula>12</formula>
    </cfRule>
  </conditionalFormatting>
  <conditionalFormatting sqref="E18:E19">
    <cfRule type="cellIs" dxfId="139" priority="110" stopIfTrue="1" operator="lessThan">
      <formula>7</formula>
    </cfRule>
  </conditionalFormatting>
  <conditionalFormatting sqref="E18:E20 C20:C24 C16:C17 F40:F42 E16 G16 C41:C42 I42 I5:I9 I12:I13 F24 C32:C36 E43:E45">
    <cfRule type="containsBlanks" dxfId="138" priority="672" stopIfTrue="1">
      <formula>LEN(TRIM(C5))=0</formula>
    </cfRule>
  </conditionalFormatting>
  <conditionalFormatting sqref="E20">
    <cfRule type="cellIs" dxfId="137" priority="591" operator="equal">
      <formula>0</formula>
    </cfRule>
    <cfRule type="cellIs" dxfId="136" priority="631" stopIfTrue="1" operator="lessThan">
      <formula>7</formula>
    </cfRule>
  </conditionalFormatting>
  <conditionalFormatting sqref="E22">
    <cfRule type="containsText" dxfId="135" priority="528" operator="containsText" text="No">
      <formula>NOT(ISERROR(SEARCH("No",E22)))</formula>
    </cfRule>
    <cfRule type="containsText" dxfId="134" priority="527" operator="containsText" text="Triggering">
      <formula>NOT(ISERROR(SEARCH("Triggering",E22)))</formula>
    </cfRule>
  </conditionalFormatting>
  <conditionalFormatting sqref="E23">
    <cfRule type="containsText" dxfId="133" priority="516" operator="containsText" text="Impaired">
      <formula>NOT(ISERROR(SEARCH("Impaired",E23)))</formula>
    </cfRule>
  </conditionalFormatting>
  <conditionalFormatting sqref="E29">
    <cfRule type="cellIs" dxfId="132" priority="439" operator="between">
      <formula>0.8</formula>
      <formula>1.99</formula>
    </cfRule>
    <cfRule type="cellIs" dxfId="131" priority="41" operator="lessThanOrEqual">
      <formula>0.8</formula>
    </cfRule>
    <cfRule type="cellIs" dxfId="130" priority="36" operator="greaterThan">
      <formula>2</formula>
    </cfRule>
  </conditionalFormatting>
  <conditionalFormatting sqref="E30">
    <cfRule type="cellIs" dxfId="129" priority="38" operator="lessThan">
      <formula>8</formula>
    </cfRule>
    <cfRule type="cellIs" dxfId="128" priority="39" operator="between">
      <formula>8</formula>
      <formula>13.99</formula>
    </cfRule>
    <cfRule type="cellIs" dxfId="127" priority="35" operator="greaterThan">
      <formula>14</formula>
    </cfRule>
  </conditionalFormatting>
  <conditionalFormatting sqref="E31">
    <cfRule type="cellIs" dxfId="126" priority="60" operator="between">
      <formula>2.8</formula>
      <formula>3.39</formula>
    </cfRule>
    <cfRule type="cellIs" dxfId="125" priority="64" stopIfTrue="1" operator="greaterThanOrEqual">
      <formula>3.4</formula>
    </cfRule>
    <cfRule type="cellIs" dxfId="124" priority="40" operator="lessThan">
      <formula>2.8</formula>
    </cfRule>
  </conditionalFormatting>
  <conditionalFormatting sqref="E61">
    <cfRule type="containsText" dxfId="123" priority="11" operator="containsText" text="Severe">
      <formula>NOT(ISERROR(SEARCH("Severe",E61)))</formula>
    </cfRule>
    <cfRule type="containsText" dxfId="122" priority="12" operator="containsText" text="Mildly">
      <formula>NOT(ISERROR(SEARCH("Mildly",E61)))</formula>
    </cfRule>
    <cfRule type="containsBlanks" dxfId="121" priority="13">
      <formula>LEN(TRIM(E61))=0</formula>
    </cfRule>
    <cfRule type="containsText" dxfId="120" priority="14" operator="containsText" text="Normal">
      <formula>NOT(ISERROR(SEARCH("Normal",E61)))</formula>
    </cfRule>
  </conditionalFormatting>
  <conditionalFormatting sqref="E39:F39">
    <cfRule type="containsText" dxfId="119" priority="260" operator="containsText" text="Significantly">
      <formula>NOT(ISERROR(SEARCH("Significantly",E39)))</formula>
    </cfRule>
    <cfRule type="containsText" dxfId="118" priority="259" operator="containsText" text="Normal">
      <formula>NOT(ISERROR(SEARCH("Normal",E39)))</formula>
    </cfRule>
    <cfRule type="containsBlanks" dxfId="117" priority="262">
      <formula>LEN(TRIM(E39))=0</formula>
    </cfRule>
    <cfRule type="containsText" dxfId="116" priority="261" operator="containsText" text="Mild">
      <formula>NOT(ISERROR(SEARCH("Mild",E39)))</formula>
    </cfRule>
  </conditionalFormatting>
  <conditionalFormatting sqref="E54:F54">
    <cfRule type="notContainsBlanks" dxfId="115" priority="299">
      <formula>LEN(TRIM(E54))&gt;0</formula>
    </cfRule>
  </conditionalFormatting>
  <conditionalFormatting sqref="F22">
    <cfRule type="cellIs" dxfId="114" priority="523" operator="between">
      <formula>7</formula>
      <formula>9</formula>
    </cfRule>
    <cfRule type="cellIs" dxfId="113" priority="522" operator="greaterThanOrEqual">
      <formula>9</formula>
    </cfRule>
    <cfRule type="cellIs" dxfId="112" priority="521" operator="lessThanOrEqual">
      <formula>7</formula>
    </cfRule>
    <cfRule type="cellIs" dxfId="111" priority="520" stopIfTrue="1" operator="equal">
      <formula>0</formula>
    </cfRule>
  </conditionalFormatting>
  <conditionalFormatting sqref="F23">
    <cfRule type="containsText" dxfId="110" priority="518" operator="containsText" text="Open">
      <formula>NOT(ISERROR(SEARCH("Open",F23)))</formula>
    </cfRule>
    <cfRule type="containsText" dxfId="109" priority="519" operator="containsText" text="Intact">
      <formula>NOT(ISERROR(SEARCH("Intact",F23)))</formula>
    </cfRule>
  </conditionalFormatting>
  <conditionalFormatting sqref="F25">
    <cfRule type="cellIs" dxfId="108" priority="7" operator="greaterThan">
      <formula>14%</formula>
    </cfRule>
    <cfRule type="cellIs" dxfId="107" priority="6" operator="between">
      <formula>0.12</formula>
      <formula>0.14</formula>
    </cfRule>
  </conditionalFormatting>
  <conditionalFormatting sqref="F25:F26">
    <cfRule type="cellIs" dxfId="105" priority="1" operator="equal">
      <formula>0</formula>
    </cfRule>
    <cfRule type="cellIs" dxfId="104" priority="503" operator="lessThan">
      <formula>12%</formula>
    </cfRule>
  </conditionalFormatting>
  <conditionalFormatting sqref="F26">
    <cfRule type="cellIs" dxfId="103" priority="5" operator="greaterThan">
      <formula>12%</formula>
    </cfRule>
  </conditionalFormatting>
  <conditionalFormatting sqref="F31">
    <cfRule type="containsBlanks" dxfId="100" priority="681">
      <formula>LEN(TRIM(F31))=0</formula>
    </cfRule>
    <cfRule type="containsText" dxfId="99" priority="53" operator="containsText" text="Indeterminate">
      <formula>NOT(ISERROR(SEARCH("Indeterminate",F31)))</formula>
    </cfRule>
    <cfRule type="containsText" dxfId="98" priority="56" operator="containsText" text="8-14">
      <formula>NOT(ISERROR(SEARCH("8-14",F31)))</formula>
    </cfRule>
    <cfRule type="containsText" dxfId="97" priority="55" operator="containsText" text="&lt;">
      <formula>NOT(ISERROR(SEARCH("&lt;",F31)))</formula>
    </cfRule>
    <cfRule type="containsText" dxfId="96" priority="54" operator="containsText" text="High">
      <formula>NOT(ISERROR(SEARCH("High",F31)))</formula>
    </cfRule>
    <cfRule type="containsText" dxfId="95" priority="399" operator="containsText" text="High">
      <formula>NOT(ISERROR(SEARCH("High",F31)))</formula>
    </cfRule>
  </conditionalFormatting>
  <conditionalFormatting sqref="F32">
    <cfRule type="containsText" dxfId="94" priority="44" operator="containsText" text="Significantly">
      <formula>NOT(ISERROR(SEARCH("Significantly",F32)))</formula>
    </cfRule>
    <cfRule type="containsBlanks" dxfId="93" priority="45">
      <formula>LEN(TRIM(F32))=0</formula>
    </cfRule>
    <cfRule type="containsText" dxfId="92" priority="46" operator="containsText" text="Mildly">
      <formula>NOT(ISERROR(SEARCH("Mildly",F32)))</formula>
    </cfRule>
  </conditionalFormatting>
  <conditionalFormatting sqref="F35 F31">
    <cfRule type="containsText" dxfId="91" priority="241" operator="containsText" text="Low">
      <formula>NOT(ISERROR(SEARCH("Low",F31)))</formula>
    </cfRule>
  </conditionalFormatting>
  <conditionalFormatting sqref="F35">
    <cfRule type="containsBlanks" dxfId="90" priority="242">
      <formula>LEN(TRIM(F35))=0</formula>
    </cfRule>
    <cfRule type="containsText" dxfId="89" priority="240" operator="containsText" text="Ind">
      <formula>NOT(ISERROR(SEARCH("Ind",F35)))</formula>
    </cfRule>
  </conditionalFormatting>
  <conditionalFormatting sqref="F40">
    <cfRule type="cellIs" dxfId="87" priority="461" operator="lessThan">
      <formula>17</formula>
    </cfRule>
  </conditionalFormatting>
  <conditionalFormatting sqref="F41">
    <cfRule type="cellIs" dxfId="86" priority="441" operator="lessThan">
      <formula>9</formula>
    </cfRule>
  </conditionalFormatting>
  <conditionalFormatting sqref="F42">
    <cfRule type="cellIs" dxfId="85" priority="318" stopIfTrue="1" operator="lessThanOrEqual">
      <formula>11.9</formula>
    </cfRule>
  </conditionalFormatting>
  <conditionalFormatting sqref="F43">
    <cfRule type="containsText" dxfId="84" priority="235" operator="containsText" text="Normal">
      <formula>NOT(ISERROR(SEARCH("Normal",F43)))</formula>
    </cfRule>
    <cfRule type="containsText" dxfId="83" priority="236" operator="containsText" text="Severe">
      <formula>NOT(ISERROR(SEARCH("Severe",F43)))</formula>
    </cfRule>
    <cfRule type="containsText" dxfId="82" priority="237" operator="containsText" text="Flat">
      <formula>NOT(ISERROR(SEARCH("Flat",F43)))</formula>
    </cfRule>
    <cfRule type="notContainsBlanks" dxfId="81" priority="238">
      <formula>LEN(TRIM(F43))&gt;0</formula>
    </cfRule>
    <cfRule type="containsBlanks" dxfId="80" priority="239">
      <formula>LEN(TRIM(F43))=0</formula>
    </cfRule>
  </conditionalFormatting>
  <conditionalFormatting sqref="F44">
    <cfRule type="containsBlanks" dxfId="79" priority="79" stopIfTrue="1">
      <formula>LEN(TRIM(F44))=0</formula>
    </cfRule>
  </conditionalFormatting>
  <conditionalFormatting sqref="F45">
    <cfRule type="containsBlanks" dxfId="78" priority="78">
      <formula>LEN(TRIM(F45))=0</formula>
    </cfRule>
  </conditionalFormatting>
  <conditionalFormatting sqref="F53">
    <cfRule type="cellIs" dxfId="77" priority="290" operator="equal">
      <formula>0</formula>
    </cfRule>
    <cfRule type="cellIs" dxfId="76" priority="185" operator="greaterThanOrEqual">
      <formula>20</formula>
    </cfRule>
    <cfRule type="cellIs" dxfId="75" priority="186" operator="between">
      <formula>10</formula>
      <formula>19.9</formula>
    </cfRule>
  </conditionalFormatting>
  <conditionalFormatting sqref="F54">
    <cfRule type="containsBlanks" dxfId="74" priority="302">
      <formula>LEN(TRIM(F54))=0</formula>
    </cfRule>
    <cfRule type="cellIs" dxfId="73" priority="291" stopIfTrue="1" operator="equal">
      <formula>0</formula>
    </cfRule>
    <cfRule type="containsBlanks" dxfId="72" priority="301" stopIfTrue="1">
      <formula>LEN(TRIM(F54))=0</formula>
    </cfRule>
    <cfRule type="cellIs" dxfId="71" priority="294" operator="greaterThan">
      <formula>20</formula>
    </cfRule>
  </conditionalFormatting>
  <conditionalFormatting sqref="F59">
    <cfRule type="containsText" dxfId="70" priority="87" operator="containsText" text="Pan">
      <formula>NOT(ISERROR(SEARCH("Pan",F59)))</formula>
    </cfRule>
    <cfRule type="containsText" dxfId="69" priority="88" operator="containsText" text="Diastolic">
      <formula>NOT(ISERROR(SEARCH("Diastolic",F59)))</formula>
    </cfRule>
    <cfRule type="containsText" dxfId="68" priority="89" operator="containsText" text="Pan">
      <formula>NOT(ISERROR(SEARCH("Pan",F59)))</formula>
    </cfRule>
    <cfRule type="containsText" dxfId="67" priority="90" operator="containsText" text="Diastolic">
      <formula>NOT(ISERROR(SEARCH("Diastolic",F59)))</formula>
    </cfRule>
  </conditionalFormatting>
  <conditionalFormatting sqref="F17:I17">
    <cfRule type="containsText" dxfId="66" priority="83" operator="containsText" text="exclude">
      <formula>NOT(ISERROR(SEARCH("exclude",F17)))</formula>
    </cfRule>
    <cfRule type="containsText" dxfId="65" priority="84" operator="containsText" text="Visualised">
      <formula>NOT(ISERROR(SEARCH("Visualised",F17)))</formula>
    </cfRule>
    <cfRule type="beginsWith" dxfId="64" priority="85" operator="beginsWith" text="Are">
      <formula>LEFT(F17,LEN("Are"))="Are"</formula>
    </cfRule>
    <cfRule type="beginsWith" dxfId="63" priority="86" operator="beginsWith" text="RWMA">
      <formula>LEFT(F17,LEN("RWMA"))="RWMA"</formula>
    </cfRule>
  </conditionalFormatting>
  <conditionalFormatting sqref="F29:I29">
    <cfRule type="containsText" dxfId="62" priority="76" operator="containsText" text="0.8-2">
      <formula>NOT(ISERROR(SEARCH("0.8-2",F29)))</formula>
    </cfRule>
    <cfRule type="containsText" dxfId="61" priority="75" operator="containsText" text="&lt; 0.8">
      <formula>NOT(ISERROR(SEARCH("&lt; 0.8",F29)))</formula>
    </cfRule>
    <cfRule type="containsText" dxfId="60" priority="74" operator="containsText" text="Unable">
      <formula>NOT(ISERROR(SEARCH("Unable",F29)))</formula>
    </cfRule>
  </conditionalFormatting>
  <conditionalFormatting sqref="F30:I30">
    <cfRule type="containsText" dxfId="59" priority="73" operator="containsText" text="8-14">
      <formula>NOT(ISERROR(SEARCH("8-14",F30)))</formula>
    </cfRule>
    <cfRule type="containsText" dxfId="58" priority="72" operator="containsText" text="&lt;">
      <formula>NOT(ISERROR(SEARCH("&lt;",F30)))</formula>
    </cfRule>
  </conditionalFormatting>
  <conditionalFormatting sqref="G5 G8">
    <cfRule type="notContainsBlanks" dxfId="57" priority="641" stopIfTrue="1">
      <formula>LEN(TRIM(G5))&gt;0</formula>
    </cfRule>
    <cfRule type="notContainsBlanks" dxfId="56" priority="490">
      <formula>LEN(TRIM(G5))&gt;0</formula>
    </cfRule>
    <cfRule type="containsBlanks" dxfId="55" priority="658" stopIfTrue="1">
      <formula>LEN(TRIM(G5))=0</formula>
    </cfRule>
  </conditionalFormatting>
  <conditionalFormatting sqref="G6:G7">
    <cfRule type="containsBlanks" dxfId="54" priority="659">
      <formula>LEN(TRIM(G6))=0</formula>
    </cfRule>
  </conditionalFormatting>
  <conditionalFormatting sqref="G33">
    <cfRule type="cellIs" dxfId="53" priority="114" operator="greaterThan">
      <formula>44</formula>
    </cfRule>
  </conditionalFormatting>
  <conditionalFormatting sqref="G33:G34">
    <cfRule type="cellIs" dxfId="52" priority="535" operator="equal">
      <formula>0</formula>
    </cfRule>
  </conditionalFormatting>
  <conditionalFormatting sqref="G34">
    <cfRule type="cellIs" dxfId="51" priority="113" operator="greaterThan">
      <formula>21.9</formula>
    </cfRule>
  </conditionalFormatting>
  <conditionalFormatting sqref="G48:G50">
    <cfRule type="cellIs" dxfId="50" priority="389" stopIfTrue="1" operator="equal">
      <formula>0</formula>
    </cfRule>
    <cfRule type="containsBlanks" dxfId="49" priority="394" stopIfTrue="1">
      <formula>LEN(TRIM(G48))=0</formula>
    </cfRule>
  </conditionalFormatting>
  <conditionalFormatting sqref="G50">
    <cfRule type="cellIs" dxfId="48" priority="390" operator="equal">
      <formula>0</formula>
    </cfRule>
    <cfRule type="cellIs" dxfId="47" priority="391" stopIfTrue="1" operator="lessThanOrEqual">
      <formula>0.25</formula>
    </cfRule>
  </conditionalFormatting>
  <conditionalFormatting sqref="G50:G51">
    <cfRule type="cellIs" dxfId="46" priority="77" operator="between">
      <formula>0.26</formula>
      <formula>0.5</formula>
    </cfRule>
  </conditionalFormatting>
  <conditionalFormatting sqref="H16">
    <cfRule type="beginsWith" dxfId="45" priority="8" operator="beginsWith" text="Increased">
      <formula>LEFT(H16,LEN("Increased"))="Increased"</formula>
    </cfRule>
    <cfRule type="beginsWith" dxfId="44" priority="9" stopIfTrue="1" operator="beginsWith" text="Is LV">
      <formula>LEFT(H16,LEN("Is LV"))="Is LV"</formula>
    </cfRule>
    <cfRule type="containsText" dxfId="43" priority="10" operator="containsText" text="Normal">
      <formula>NOT(ISERROR(SEARCH("Normal",H16)))</formula>
    </cfRule>
  </conditionalFormatting>
  <conditionalFormatting sqref="H32">
    <cfRule type="containsBlanks" dxfId="42" priority="49">
      <formula>LEN(TRIM(H32))=0</formula>
    </cfRule>
    <cfRule type="containsText" dxfId="41" priority="47" operator="containsText" text="Low">
      <formula>NOT(ISERROR(SEARCH("Low",H32)))</formula>
    </cfRule>
    <cfRule type="containsText" dxfId="40" priority="48" operator="containsText" text="High">
      <formula>NOT(ISERROR(SEARCH("High",H32)))</formula>
    </cfRule>
  </conditionalFormatting>
  <conditionalFormatting sqref="H61 C63:E63">
    <cfRule type="containsText" dxfId="39" priority="536" operator="containsText" text="Mildly">
      <formula>NOT(ISERROR(SEARCH("Mildly",C61)))</formula>
    </cfRule>
    <cfRule type="containsText" dxfId="38" priority="543" operator="containsText" text="Normal">
      <formula>NOT(ISERROR(SEARCH("Normal",C61)))</formula>
    </cfRule>
  </conditionalFormatting>
  <conditionalFormatting sqref="H61">
    <cfRule type="containsBlanks" dxfId="37" priority="680">
      <formula>LEN(TRIM(H61))=0</formula>
    </cfRule>
    <cfRule type="containsText" dxfId="36" priority="252" operator="containsText" text="Severe">
      <formula>NOT(ISERROR(SEARCH("Severe",H61)))</formula>
    </cfRule>
    <cfRule type="containsText" dxfId="35" priority="553" operator="containsText" text="0.3">
      <formula>NOT(ISERROR(SEARCH("0.3",H61)))</formula>
    </cfRule>
  </conditionalFormatting>
  <conditionalFormatting sqref="H62">
    <cfRule type="cellIs" dxfId="34" priority="229" operator="equal">
      <formula>0</formula>
    </cfRule>
  </conditionalFormatting>
  <conditionalFormatting sqref="H63">
    <cfRule type="cellIs" dxfId="33" priority="533" operator="equal">
      <formula>0</formula>
    </cfRule>
    <cfRule type="cellIs" dxfId="32" priority="532" operator="greaterThanOrEqual">
      <formula>0.7</formula>
    </cfRule>
  </conditionalFormatting>
  <conditionalFormatting sqref="H32:I34">
    <cfRule type="containsText" dxfId="31" priority="43" operator="containsText" text="Bowing">
      <formula>NOT(ISERROR(SEARCH("Bowing",H32)))</formula>
    </cfRule>
    <cfRule type="containsText" dxfId="30" priority="42" operator="containsText" text="chambers">
      <formula>NOT(ISERROR(SEARCH("chambers",H32)))</formula>
    </cfRule>
  </conditionalFormatting>
  <conditionalFormatting sqref="H53:I53">
    <cfRule type="containsBlanks" dxfId="29" priority="298">
      <formula>LEN(TRIM(H53))=0</formula>
    </cfRule>
    <cfRule type="notContainsBlanks" dxfId="28" priority="297">
      <formula>LEN(TRIM(H53))&gt;0</formula>
    </cfRule>
  </conditionalFormatting>
  <conditionalFormatting sqref="H57:I57">
    <cfRule type="cellIs" dxfId="27" priority="105" operator="greaterThan">
      <formula>30</formula>
    </cfRule>
  </conditionalFormatting>
  <conditionalFormatting sqref="H58:I58 C58:D58 F58">
    <cfRule type="beginsWith" dxfId="26" priority="287" operator="beginsWith" text="Present">
      <formula>LEFT(C58,LEN("Present"))="Present"</formula>
    </cfRule>
  </conditionalFormatting>
  <conditionalFormatting sqref="H58:I58">
    <cfRule type="beginsWith" dxfId="25" priority="286" operator="beginsWith" text="Present">
      <formula>LEFT(H58,LEN("Present"))="Present"</formula>
    </cfRule>
  </conditionalFormatting>
  <conditionalFormatting sqref="H58:I59 C58:D59 F58:F59">
    <cfRule type="containsBlanks" dxfId="24" priority="104">
      <formula>LEN(TRIM(C58))=0</formula>
    </cfRule>
  </conditionalFormatting>
  <conditionalFormatting sqref="H59:I59">
    <cfRule type="containsText" dxfId="23" priority="101" operator="containsText" text="Pan">
      <formula>NOT(ISERROR(SEARCH("Pan",H59)))</formula>
    </cfRule>
    <cfRule type="containsText" dxfId="22" priority="97" operator="containsText" text="Pan">
      <formula>NOT(ISERROR(SEARCH("Pan",H59)))</formula>
    </cfRule>
    <cfRule type="containsText" dxfId="21" priority="98" operator="containsText" text="Diastolic">
      <formula>NOT(ISERROR(SEARCH("Diastolic",H59)))</formula>
    </cfRule>
    <cfRule type="containsText" dxfId="20" priority="102" operator="containsText" text="Diastolic">
      <formula>NOT(ISERROR(SEARCH("Diastolic",H59)))</formula>
    </cfRule>
  </conditionalFormatting>
  <conditionalFormatting sqref="I5:I9 I12:I13 E16 G16 F24 E29:E31 C32:C36 F40:F41 C41:C42 E43:E45">
    <cfRule type="cellIs" dxfId="19" priority="37" operator="equal">
      <formula>0</formula>
    </cfRule>
  </conditionalFormatting>
  <conditionalFormatting sqref="I10:I11">
    <cfRule type="cellIs" dxfId="18" priority="505" operator="equal">
      <formula>0</formula>
    </cfRule>
  </conditionalFormatting>
  <conditionalFormatting sqref="I14">
    <cfRule type="containsText" dxfId="17" priority="567" operator="containsText" text="Sinus">
      <formula>NOT(ISERROR(SEARCH("Sinus",I14)))</formula>
    </cfRule>
    <cfRule type="containsBlanks" dxfId="16" priority="344">
      <formula>LEN(TRIM(I14))=0</formula>
    </cfRule>
    <cfRule type="containsText" dxfId="15" priority="192" operator="containsText" text="Sinus">
      <formula>NOT(ISERROR(SEARCH("Sinus",I14)))</formula>
    </cfRule>
    <cfRule type="notContainsText" dxfId="14" priority="546" stopIfTrue="1" operator="notContains" text="Sinus">
      <formula>ISERROR(SEARCH("Sinus",I14))</formula>
    </cfRule>
  </conditionalFormatting>
  <conditionalFormatting sqref="I30">
    <cfRule type="beginsWith" dxfId="13" priority="616" stopIfTrue="1" operator="beginsWith" text="&gt;14">
      <formula>FIND(UPPER("&gt;14"),UPPER(I30))=1</formula>
      <formula>"&gt;14"</formula>
    </cfRule>
  </conditionalFormatting>
  <conditionalFormatting sqref="I39">
    <cfRule type="containsText" dxfId="12" priority="263" operator="containsText" text="Significantly">
      <formula>NOT(ISERROR(SEARCH("Significantly",I39)))</formula>
    </cfRule>
    <cfRule type="containsBlanks" dxfId="11" priority="264">
      <formula>LEN(TRIM(I39))=0</formula>
    </cfRule>
    <cfRule type="containsText" dxfId="10" priority="266" operator="containsText" text="Mildly">
      <formula>NOT(ISERROR(SEARCH("Mildly",I39)))</formula>
    </cfRule>
  </conditionalFormatting>
  <conditionalFormatting sqref="I40">
    <cfRule type="cellIs" dxfId="9" priority="369" operator="between">
      <formula>2.8</formula>
      <formula>3.39</formula>
    </cfRule>
    <cfRule type="cellIs" dxfId="8" priority="373" stopIfTrue="1" operator="greaterThanOrEqual">
      <formula>3.4</formula>
    </cfRule>
  </conditionalFormatting>
  <conditionalFormatting sqref="I42">
    <cfRule type="cellIs" dxfId="7" priority="374" stopIfTrue="1" operator="greaterThanOrEqual">
      <formula>46</formula>
    </cfRule>
    <cfRule type="cellIs" dxfId="6" priority="368" operator="between">
      <formula>31</formula>
      <formula>46</formula>
    </cfRule>
  </conditionalFormatting>
  <conditionalFormatting sqref="I48:I49 I51">
    <cfRule type="containsText" dxfId="5" priority="387" operator="containsText" text="Absent">
      <formula>NOT(ISERROR(SEARCH("Absent",I48)))</formula>
    </cfRule>
    <cfRule type="containsText" dxfId="4" priority="388" operator="containsText" text="Present">
      <formula>NOT(ISERROR(SEARCH("Present",I48)))</formula>
    </cfRule>
    <cfRule type="containsBlanks" dxfId="3" priority="393">
      <formula>LEN(TRIM(I48))=0</formula>
    </cfRule>
  </conditionalFormatting>
  <conditionalFormatting sqref="I54">
    <cfRule type="beginsWith" dxfId="2" priority="292" operator="beginsWith" text="No">
      <formula>LEFT(I54,LEN("No"))="No"</formula>
    </cfRule>
    <cfRule type="notContainsBlanks" dxfId="1" priority="293">
      <formula>LEN(TRIM(I54))&gt;0</formula>
    </cfRule>
    <cfRule type="notContainsBlanks" dxfId="0" priority="296">
      <formula>LEN(TRIM(I54))&gt;0</formula>
    </cfRule>
  </conditionalFormatting>
  <dataValidations count="54">
    <dataValidation type="list" allowBlank="1" showInputMessage="1" showErrorMessage="1" sqref="G5" xr:uid="{00000000-0002-0000-0000-000000000000}">
      <formula1>",FUSIC HD Accredited,Training scan (NOT HD accredited)"</formula1>
    </dataValidation>
    <dataValidation type="list" allowBlank="1" showInputMessage="1" showErrorMessage="1" sqref="G8" xr:uid="{00000000-0002-0000-0000-000001000000}">
      <formula1>",Uploaded to PACS,Uploaded to EPR,Stored on ultrasound machine only,Unable to store images"</formula1>
    </dataValidation>
    <dataValidation type="list" allowBlank="1" showInputMessage="1" showErrorMessage="1" promptTitle="CV Rhythm" prompt="Ideally see 12 lead ECG to determine" sqref="I14" xr:uid="{00000000-0002-0000-0000-000006000000}">
      <formula1>"Sinus, Paced VVI,Paced AAI, Paced DDD, AF,Atrial Flutter,SVT,VT,LBBB,RBBB,SR with Ectopics,Other Dysarrthmia"</formula1>
    </dataValidation>
    <dataValidation type="list" allowBlank="1" showInputMessage="1" showErrorMessage="1" sqref="B53" xr:uid="{00000000-0002-0000-0000-00000E000000}">
      <formula1>",Yes,No"</formula1>
    </dataValidation>
    <dataValidation type="list" allowBlank="1" showInputMessage="1" showErrorMessage="1" promptTitle="Pleural effusions" prompt="Lung ultrasound" sqref="C29" xr:uid="{142013FF-F1AE-4040-8CD8-2C15B28793B6}">
      <formula1>",No,Large Bilateral Effusions,Small Bilateral Effusions,Large Right-sided effusion,Large Left-sided effusion,Small Right-sided effusion,Small Left-sided effusion"</formula1>
    </dataValidation>
    <dataValidation type="list" allowBlank="1" showInputMessage="1" showErrorMessage="1" promptTitle="RV Radial Function" prompt="visual assessment" sqref="F39" xr:uid="{2F47823F-1808-0440-B1A2-689EB5596EA1}">
      <formula1>"Radial Function Normal, Radial Function Mildly Impaired, Radial Function Significantly Impaired"</formula1>
    </dataValidation>
    <dataValidation type="list" allowBlank="1" showInputMessage="1" showErrorMessage="1" sqref="I51 I48:I49" xr:uid="{5CD94EFA-D933-9D43-8BDA-9EFED95084D0}">
      <formula1>",Absent (Normal),Present (Abnormal)"</formula1>
    </dataValidation>
    <dataValidation type="list" allowBlank="1" showInputMessage="1" showErrorMessage="1" sqref="D53" xr:uid="{D6E4D6BB-CF53-DE4A-94E4-4987C6DB750C}">
      <formula1>",Global,Localised - compressing RA,Localised - compressing LA,Localised - compressing RV,Localised - compressing LV,Anterior - non-compressive,Posterior - non-compressive"</formula1>
    </dataValidation>
    <dataValidation type="list" allowBlank="1" showInputMessage="1" showErrorMessage="1" sqref="E54:G54 C54 I54" xr:uid="{792175F9-8DF9-354E-A2D9-C7A2DCAF72E5}">
      <formula1>",No features of tamponade,RA Collapse,RV diastolic Collapse,Fixed dilated IVC &gt;2cm,Swinging Heart,LVOT Variability &gt;25%..."</formula1>
    </dataValidation>
    <dataValidation type="list" allowBlank="1" showInputMessage="1" showErrorMessage="1" sqref="C58:D58 F58 H58:I58" xr:uid="{81D66982-FA06-504D-A372-84FBD4F4C6A6}">
      <formula1>",Absent,Present"</formula1>
    </dataValidation>
    <dataValidation type="list" allowBlank="1" showInputMessage="1" showErrorMessage="1" sqref="E61" xr:uid="{EE27DD81-516F-874A-8DB0-D7E063CEF767}">
      <formula1>",S&gt;D (Normal),S&lt;D (Mildly Abnormal),D only with S wave reversal (Severely Abnormal)"</formula1>
    </dataValidation>
    <dataValidation type="list" allowBlank="1" showInputMessage="1" showErrorMessage="1" sqref="H61" xr:uid="{00000000-0002-0000-0000-00002B000000}">
      <formula1>",Pulsitility Index &lt;0.3 (normal),Pulsatility Index 0.3 - 0.5 (Mildly Abnormal),Pulsitility Index &gt;0.5 (Severely Abnormal)"</formula1>
    </dataValidation>
    <dataValidation type="list" allowBlank="1" showInputMessage="1" showErrorMessage="1" sqref="C63" xr:uid="{00000000-0002-0000-0000-00002C000000}">
      <formula1>",Normal (Continuous),Mildly Abnormal (Biphasic),Severely Abnormal (Monophasic - diastolic flow only)"</formula1>
    </dataValidation>
    <dataValidation type="list" allowBlank="1" showInputMessage="1" showErrorMessage="1" sqref="B64" xr:uid="{00000000-0002-0000-0000-00002E000000}">
      <formula1>",0 = IVC &lt; 20mm (Normal),1 = IVC &gt; 20mm + no or mild abnormalities only,2 = IVC &gt; 20mm + 1 severe abnormality,3 = IVC &gt;20mm + &gt;1 severe abnormalities"</formula1>
    </dataValidation>
    <dataValidation type="list" allowBlank="1" showInputMessage="1" showErrorMessage="1" sqref="D68" xr:uid="{86ED204E-D3AC-B044-8F8D-4F9E3C1C012D}">
      <formula1>",YES,NO, NOT ASSESSED"</formula1>
    </dataValidation>
    <dataValidation type="list" showInputMessage="1" showErrorMessage="1" promptTitle="Select ventilation mode" prompt="Select ventilation mode" sqref="C9" xr:uid="{2C9A7335-3B70-3140-A9B0-E5F92629F730}">
      <formula1>",Intubated: IPPV/mandatory, Intubated: APRV, Intubated PS/CPAP,Self-vent: BiPAP,Self-vent: CPAP,Self Vent: HFNC,Self Vent: Oxygen only "</formula1>
    </dataValidation>
    <dataValidation type="list" showInputMessage="1" showErrorMessage="1" promptTitle="Any spont effort?" prompt="Any triggering or is patient apnoeic/paralysed?" sqref="C12" xr:uid="{3A5997BD-1851-F543-84A6-20238540D361}">
      <formula1>"Spont resp or triggering, No spont resp"</formula1>
    </dataValidation>
    <dataValidation type="list" allowBlank="1" showInputMessage="1" showErrorMessage="1" promptTitle="Please select Gender Identity" prompt="BSE reference ranges for some echo measurements vary based on sex. Normal values for non-cis individuals is under-researched and less clear. For non-cis patients, use discretion when choosing cut-off values appropriate to them." sqref="C8" xr:uid="{E0AA154E-5639-264E-B6C7-3C6DE36DE723}">
      <formula1>"Gender identity, Woman/Girl identifying, Man/Boy identifying, Trans-Woman/Girl identifying, Trans-Man/Boy identifying, Non-binary identifying, Other Gender identifying, Patient prefers not to state their gender"</formula1>
    </dataValidation>
    <dataValidation type="list" allowBlank="1" showInputMessage="1" showErrorMessage="1" promptTitle="Data set" prompt="Please rate how complete your dataset was (if only limited windows, please comment)" sqref="G7" xr:uid="{C8E4D7B3-398F-064D-B448-CF33CC8289EF}">
      <formula1>"Complete, Near complete, Incomplete missing some views, Incomplete very limited views"</formula1>
    </dataValidation>
    <dataValidation type="list" allowBlank="1" showInputMessage="1" showErrorMessage="1" promptTitle="Precondition 5: RV Function" prompt="Is there any RV dysfunction" sqref="E23" xr:uid="{C634C21A-0D75-7849-A0AB-2DC8BC899DD1}">
      <formula1>"RV normal, RV significantly Impaired"</formula1>
    </dataValidation>
    <dataValidation type="list" allowBlank="1" showInputMessage="1" showErrorMessage="1" promptTitle="When to measure E/A ratio?" prompt="For LAP assessment, if there are both B-lines and bowing of the LA/intra-atrial septum into RA, you do NOT need to measure E/A ratio for LAP assessment. If these above features are not present, measure E/A ratio as the next step" sqref="F29:I29" xr:uid="{0E85BCA0-54CE-FA40-A5B9-0AB73F72A00D}">
      <formula1>"Unable to measure,E/A &lt; 0.8 + E &lt; 50cm/s = Low risk - further measurements not required,E/A 0.8-2 (or &gt;2 but &lt;40 y/o or LV hyperdynamic)- further assessment required,E/A &gt;2 (and &gt;40 y/o &amp; LV not hyperdynamic) = high risk - further measurement not required"</formula1>
    </dataValidation>
    <dataValidation type="list" allowBlank="1" showInputMessage="1" showErrorMessage="1" promptTitle="When to measure E/e'?" prompt="Measure E/e' as part of LAP assessment if E/A ratio is 0.8-2 OR if the E/A ratio is &gt;2 but the patient is hyperdynamic or under 40 y/o" sqref="F30:I30" xr:uid="{F3EB0159-31B1-CE45-83BD-68CBB69853F8}">
      <formula1>",E/e' &lt;8 = (low risk feature),E/e' 8-14 = (indeterminate risk ),E/e' &gt;14 = (high risk feature)"</formula1>
    </dataValidation>
    <dataValidation type="list" allowBlank="1" showInputMessage="1" showErrorMessage="1" sqref="H53:I53" xr:uid="{6BB6A6A4-5B95-2B4F-9117-5AD3728863C2}">
      <formula1>"Homogenous Appearence, Fibrin Stranding, Loculated Effusion"</formula1>
    </dataValidation>
    <dataValidation allowBlank="1" showInputMessage="1" showErrorMessage="1" promptTitle="Precondition 2: No Spont Resp" prompt="Does patient have any spontaneous respiration?" sqref="E22" xr:uid="{BAF44EB9-1C52-9B4A-A0EC-C27E921A5944}"/>
    <dataValidation allowBlank="1" showInputMessage="1" showErrorMessage="1" promptTitle="Precondition 3: TV 8ml/kg" prompt="Is patients Tidal Volume approximately 8ml/kg IBW?" sqref="F22" xr:uid="{B8A1F025-A9B7-AE4D-A5B5-01AC21DB130F}"/>
    <dataValidation allowBlank="1" showInputMessage="1" showErrorMessage="1" promptTitle="Precondition 1: Sinus Rhythm" prompt="Does patient have normal Sinus Rhythm?" sqref="D22" xr:uid="{387B9F50-F19A-344D-B4A9-C760BC9A3D5D}"/>
    <dataValidation type="list" allowBlank="1" showInputMessage="1" showErrorMessage="1" promptTitle="Image quality" prompt="Please rate the image quality of your dataset" sqref="G6" xr:uid="{5B523562-6518-A04F-BB63-3CD5D136B75F}">
      <formula1>"Good, Fair, Limited, Poor"</formula1>
    </dataValidation>
    <dataValidation type="list" allowBlank="1" showInputMessage="1" showErrorMessage="1" promptTitle="Precondition 4) Normal IAP?" prompt="Does patient have normal Inta-Abdominal Pressure" sqref="D23" xr:uid="{09E0DF46-5FCB-2E4C-8390-3FFF49E6B37D}">
      <formula1>"Normal IAP, Raised IAP"</formula1>
    </dataValidation>
    <dataValidation type="list" allowBlank="1" showInputMessage="1" showErrorMessage="1" promptTitle="Precondition 6: Thorax intact?" prompt="Is there thorax intact?" sqref="F23" xr:uid="{49C5D06A-1AF5-6E4C-A0E4-5E6B3FECC78D}">
      <formula1>"Thorax intact, Open chest"</formula1>
    </dataValidation>
    <dataValidation type="list" allowBlank="1" showInputMessage="1" showErrorMessage="1" sqref="I63:I64" xr:uid="{16717CF7-CAD8-084C-B085-43C36FD8D6F5}">
      <formula1>"RRI &gt;0.7 (Significantly abnormal), RRI &lt;0.7 (normal)"</formula1>
    </dataValidation>
    <dataValidation type="list" showInputMessage="1" showErrorMessage="1" promptTitle="Select vasoactive drug" prompt="Select vasoactive drug" sqref="E10:E14" xr:uid="{71A1EE83-8EA5-D64D-AA0B-44F4C043128B}">
      <formula1>"No CV support infusions, Noradrenaline,Vasopressin,Adrenaline,Milronone,Levosimendan,Metaraminol,Phenylephrine, Nitric oxide, Epoprostinol "</formula1>
    </dataValidation>
    <dataValidation type="list" allowBlank="1" showInputMessage="1" showErrorMessage="1" sqref="D67 D69:D77" xr:uid="{D73A3071-3321-A341-967C-5E372331C96D}">
      <formula1>"YES, NO, NOT ASSESSED, INDETERMINATE"</formula1>
    </dataValidation>
    <dataValidation type="list" allowBlank="1" showInputMessage="1" showErrorMessage="1" promptTitle="Atrial septal deviation" prompt="Is the intra-atrial septum bowing into left or right atrium? Position of the intra-atrial septum (such as in A4C) may indicate the relative pressures of the atria (LAP vs RAP). Note that if both RAP and LAP are raised, septum may be normal" sqref="C30:C31" xr:uid="{1BFD3C25-8B35-9346-8F75-A5D68520A924}">
      <formula1>",No,Mild: Bowing into RA,Mild: Bowing into LA, Significant: Bowing into RA, Significant: Bowing into LA"</formula1>
    </dataValidation>
    <dataValidation type="list" allowBlank="1" showInputMessage="1" showErrorMessage="1" sqref="C40" xr:uid="{5D6F5F4C-1B9A-B34C-A6DA-75DF1A703DFE}">
      <formula1>",Normal &lt;0.67, RV Moderately Dilated (Ratio 0.67 - 1), RV Severely dilated (Ratio &gt;1)"</formula1>
    </dataValidation>
    <dataValidation type="list" allowBlank="1" showInputMessage="1" showErrorMessage="1" sqref="B48:B51" xr:uid="{A498B04C-8462-BB42-BC29-490586CF1F9D}">
      <formula1>"Normal Opening, Restricted Opening, Very restricted opening, Inadequate views to comment"</formula1>
    </dataValidation>
    <dataValidation type="list" allowBlank="1" showInputMessage="1" showErrorMessage="1" sqref="D48:D51" xr:uid="{19F869E5-2641-B542-B6A7-56CED77644E2}">
      <formula1>"Nil visualised, Trivial/Trace, Present but unlikely HD compromising, Significant, Very Significant, Inadequate views to comment"</formula1>
    </dataValidation>
    <dataValidation type="list" allowBlank="1" showInputMessage="1" showErrorMessage="1" promptTitle="RV Longitudinal Function" prompt="visual assessment" sqref="E39" xr:uid="{934AEAAC-71DF-C54E-93DF-4D036BA55E0F}">
      <formula1>" Longitudinal Function Normal, Longitudinal Function Mildly Impaired, Longitudinal Function Significantly Impaired  "</formula1>
    </dataValidation>
    <dataValidation type="list" allowBlank="1" showInputMessage="1" showErrorMessage="1" promptTitle="Visual ejection fraction" prompt="Estimate the degree of LV systolic function using visual impression" sqref="C18" xr:uid="{2B9BBAB3-4311-7C4E-89E1-1151F6A6580D}">
      <formula1>"Supra-Normal (hyperdynamic), Normal, Borderline, Impaired, Severely Impaired"</formula1>
    </dataValidation>
    <dataValidation type="list" allowBlank="1" showInputMessage="1" showErrorMessage="1" sqref="C48:C51" xr:uid="{48A4F5C1-DFF3-3445-9E31-47DB7B9D69AD}">
      <formula1>",Thin,Thick,Calcified,Thick and Calcified,?Mass,Inadequate views to comment, Prosthetic Valve Replacement, Mechanical Valve Replacement"</formula1>
    </dataValidation>
    <dataValidation type="list" allowBlank="1" showInputMessage="1" showErrorMessage="1" sqref="H16" xr:uid="{04CFE844-F6BE-BD45-AFC4-8284AA0264FC}">
      <formula1>"Is LV Hypertrophy present?,Normal Wall thickness (5-11mm) = LVH unlikely,Increased wall thickness ≧ 12mm = LV hypertrophy likely"</formula1>
    </dataValidation>
    <dataValidation type="list" allowBlank="1" showInputMessage="1" showErrorMessage="1" sqref="C59:D59 H59:I59 F59" xr:uid="{2F2E3DA0-879A-4B49-BE8B-F7F617087C15}">
      <formula1>",Normal,Turbulent, Diastolic Reversal, Early diastolic reversal, Pan-diastolic reversal"</formula1>
    </dataValidation>
    <dataValidation type="list" allowBlank="1" showInputMessage="1" showErrorMessage="1" sqref="F17:I17" xr:uid="{249A5162-4095-0A4F-B83B-49BEDE6B801A}">
      <formula1>"Are RWMA present and are they in the distribution of coronary supply?,No RWMA visualised,RWMA in ?LAD distribution,RWMA in ?RCA distribution,RWMA in ?LCx Distribution,RWMA present - unable to attribute to coronary artery territory,Poor views can't exclude"</formula1>
    </dataValidation>
    <dataValidation type="list" allowBlank="1" showInputMessage="1" showErrorMessage="1" sqref="F45" xr:uid="{1C767DAB-D577-FE40-987C-15049DE9FE10}">
      <formula1>"Diastolic Septal flattening ?RV volume overload,Early Systolic Septal flattening only ?conduction abnormality,Pansystolic Septal flattening ?RV pressure overload, Systolic &amp; Diastolic flattening ?RV pressure + volume overload ?Septal ischaemia ?RV Failure"</formula1>
    </dataValidation>
    <dataValidation type="list" allowBlank="1" showInputMessage="1" showErrorMessage="1" promptTitle="LA Size: Conclusion" prompt="Choose whether your visual assessments and/or calculation imply whether the LA is dilated (3rd high risk feature for raised Left Atrial Pressure)" sqref="H32:I34" xr:uid="{2A912163-6754-E34C-9F2A-4B1DE6299D39}">
      <formula1>"LA dilated - LA High risk feature for raised LAP,LA size measurements normal but septal bowing into RA, LA size measurements normal but looks dilated compared to other chambers, LA size normal (Low risk feature for raised LAP) "</formula1>
    </dataValidation>
    <dataValidation type="list" allowBlank="1" showInputMessage="1" showErrorMessage="1" prompt="RVOT Proximal Diameter" sqref="C39" xr:uid="{97469550-5031-8949-BEE6-AD46209B4C29}">
      <formula1>",Normal,Dilated"</formula1>
    </dataValidation>
    <dataValidation type="list" allowBlank="1" showInputMessage="1" showErrorMessage="1" promptTitle="RA size " prompt="Visual assesment" sqref="I39" xr:uid="{F445D20A-830C-8240-9BA9-D0023A6D166B}">
      <formula1>" Normal, Mildly Dilated, Significantly Dilated"</formula1>
    </dataValidation>
    <dataValidation type="list" allowBlank="1" showInputMessage="1" showErrorMessage="1" promptTitle="B-lines" prompt="Lung ultrasound" sqref="C28" xr:uid="{2A431ABC-D39F-EA44-9369-E19DE3845493}">
      <formula1>"Yes (bilateral - bases only), Yes (bilateral - up to clavicles), Yes (focal/unilateral), No"</formula1>
    </dataValidation>
    <dataValidation type="list" allowBlank="1" showInputMessage="1" showErrorMessage="1" promptTitle="Visual Assessment of LA" prompt="Left Atrial Size" sqref="F32:G32" xr:uid="{92CD680B-E667-EE44-90AE-21104279B896}">
      <formula1>" Normal, Mildly Dilated, Significantly Dilated"</formula1>
    </dataValidation>
    <dataValidation type="list" allowBlank="1" showInputMessage="1" showErrorMessage="1" promptTitle="TRVmax in LAP assessment" prompt="TRVMax &gt;2.8 is &quot;high risk feature&quot; of raised LAP. Whilst there are many potential causes of raised TRVMax, raised LAP is the most common. Note cut off for &quot;high risk of PHT&quot; carriers a different cut off for TRVMax - see RV assessment below" sqref="F31:I31" xr:uid="{FD86F5B2-DE14-C54A-ACED-D2B109816621}">
      <formula1>"TRVmax &gt; 2.8m/s - High risk feature for Raised LAP, Indeterminate - no TR or unable to accurately measure, TRVmax &lt; 2.8 m/s - Low risk feature Raised LAP"</formula1>
    </dataValidation>
    <dataValidation type="list" allowBlank="1" showInputMessage="1" showErrorMessage="1" promptTitle="Risk of Raised LAP conclusion" prompt="In absence of B-lines, LA septal bowing or E/A ratio fitting criteria, the three &quot;High risk features&quot; are 1) E/e'&gt;14, 2) TRVMax &gt;2.8 and 3) Dilated LA" sqref="F35:I36" xr:uid="{33863E00-6586-8043-9610-54FDF6FB2903}">
      <formula1>",High Risk (B lines + LA septal bowing into RA),High Risk (E/A Ratio &gt;2 AND &gt;40 y/o AND not hyperdynamic),High Risk (2-3 high risk features),Low Risk (2-3 low-risk features),Indeterminate - unable to obtain the required measurements to assess this"</formula1>
    </dataValidation>
    <dataValidation type="list" allowBlank="1" showInputMessage="1" showErrorMessage="1" promptTitle="Shape of IVS" prompt="Any flattening of the intraventricular septum? (E.g. noted on parasternal short axis)" sqref="F43:I43" xr:uid="{3053D850-A524-6149-9070-6487BD408309}">
      <formula1>"Intraventricular Septum Normal, Some Intraventricular Septal Flattening, Severe Intraventricular Septal Flattening (D-shape septum)"</formula1>
    </dataValidation>
    <dataValidation type="list" allowBlank="1" showInputMessage="1" showErrorMessage="1" promptTitle="Association with CV/Resp cycle" prompt="Consider using respiratory wave form to help with this" sqref="F44:I44" xr:uid="{1ED349FB-E50F-C949-A61F-74754412036F}">
      <formula1>"Paradoxical motion associated with respiratory cycle,Paradoxical motion associated with CV cycle"</formula1>
    </dataValidation>
    <dataValidation type="list" allowBlank="1" showInputMessage="1" showErrorMessage="1" promptTitle="Sex assigned at birth" prompt="BSE reference ranges for some echo measurements vary based on sex. Normal values for non-cis individuals is under-researched and less clear. For non-cis patients, use discretion when choosing cut-off values appropriate to them." sqref="C7" xr:uid="{7077F528-9E53-2648-98C0-EA9328E39E03}">
      <formula1>"Sex assigned at birth, Female at birth, Male at birth, Intersex at birth, Sex at birth not disclosed"</formula1>
    </dataValidation>
    <dataValidation type="list" allowBlank="1" showInputMessage="1" showErrorMessage="1" sqref="B25:C26" xr:uid="{7C7B97DD-A66B-8643-8D14-1561892BCBFE}">
      <formula1>"Does echo suggest preload responsiveness?,Unable to assess preload responsiveness,Likely preload responsive from Resp VTI % Δ,Likely not preload responsive from Resp VTI % Δ,Preload improved with intervention,Preload did not improve with intervention "</formula1>
    </dataValidation>
  </dataValidations>
  <pageMargins left="0.5" right="0.5" top="0.75" bottom="0.75" header="0.27777800000000002" footer="0.27777800000000002"/>
  <pageSetup scale="72" orientation="portrait"/>
  <headerFooter>
    <oddFooter>&amp;C&amp;"Helvetica Neue,Regular"&amp;12&amp;K000000&amp;P</oddFooter>
  </headerFooter>
  <drawing r:id="rId1"/>
  <extLst>
    <ext xmlns:x14="http://schemas.microsoft.com/office/spreadsheetml/2009/9/main" uri="{78C0D931-6437-407d-A8EE-F0AAD7539E65}">
      <x14:conditionalFormattings>
        <x14:conditionalFormatting xmlns:xm="http://schemas.microsoft.com/office/excel/2006/main">
          <x14:cfRule type="beginsWith" priority="669" stopIfTrue="1" operator="beginsWith" id="{C6B548AA-826A-834E-9723-D9DFD1D13BC5}">
            <xm:f>LEFT(B64,LEN("0"))="0"</xm:f>
            <xm:f>"0"</xm:f>
            <x14:dxf>
              <font>
                <color rgb="FF006100"/>
              </font>
              <fill>
                <patternFill>
                  <bgColor rgb="FFC6EFCE"/>
                </patternFill>
              </fill>
            </x14:dxf>
          </x14:cfRule>
          <xm:sqref>B64</xm:sqref>
        </x14:conditionalFormatting>
        <x14:conditionalFormatting xmlns:xm="http://schemas.microsoft.com/office/excel/2006/main">
          <x14:cfRule type="beginsWith" priority="165" stopIfTrue="1" operator="beginsWith" id="{D048F5BF-A31D-CB4D-92E9-5E92CBBD71DF}">
            <xm:f>LEFT(C18,LEN("Impaired"))="Impaired"</xm:f>
            <xm:f>"Impaired"</xm:f>
            <x14:dxf>
              <font>
                <color theme="1"/>
              </font>
              <fill>
                <patternFill>
                  <fgColor rgb="FFFFC000"/>
                </patternFill>
              </fill>
            </x14:dxf>
          </x14:cfRule>
          <xm:sqref>C18</xm:sqref>
        </x14:conditionalFormatting>
        <x14:conditionalFormatting xmlns:xm="http://schemas.microsoft.com/office/excel/2006/main">
          <x14:cfRule type="beginsWith" priority="674" stopIfTrue="1" operator="beginsWith" id="{C65ADCF3-1D2D-D346-96FC-56DFF65D3898}">
            <xm:f>LEFT(B63,LEN("1"))="1"</xm:f>
            <xm:f>"1"</xm:f>
            <x14:dxf>
              <font>
                <color rgb="FF9C5700"/>
              </font>
              <fill>
                <patternFill>
                  <bgColor rgb="FFFFEB9C"/>
                </patternFill>
              </fill>
            </x14:dxf>
          </x14:cfRule>
          <xm:sqref>C63 I63 B64:H64</xm:sqref>
        </x14:conditionalFormatting>
        <x14:conditionalFormatting xmlns:xm="http://schemas.microsoft.com/office/excel/2006/main">
          <x14:cfRule type="beginsWith" priority="313" stopIfTrue="1" operator="beginsWith" id="{B6F7B1A4-39D7-3942-A6C7-10A45E8AFF45}">
            <xm:f>LEFT(D68,LEN("NO"))="NO"</xm:f>
            <xm:f>"NO"</xm:f>
            <x14:dxf>
              <font>
                <color rgb="FF9C0006"/>
              </font>
              <fill>
                <patternFill>
                  <bgColor rgb="FFFFC7CE"/>
                </patternFill>
              </fill>
            </x14:dxf>
          </x14:cfRule>
          <xm:sqref>D68</xm:sqref>
        </x14:conditionalFormatting>
        <x14:conditionalFormatting xmlns:xm="http://schemas.microsoft.com/office/excel/2006/main">
          <x14:cfRule type="beginsWith" priority="654" stopIfTrue="1" operator="beginsWith" id="{A4D52545-4950-734C-9455-27F843C79E6E}">
            <xm:f>LEFT(F25,LEN("Is patient"))="Is patient"</xm:f>
            <xm:f>"Is patient"</xm:f>
            <x14:dxf>
              <font>
                <color rgb="FF000000"/>
              </font>
              <fill>
                <patternFill patternType="solid">
                  <fgColor indexed="15"/>
                  <bgColor theme="4" tint="0.59996337778862885"/>
                </patternFill>
              </fill>
            </x14:dxf>
          </x14:cfRule>
          <xm:sqref>F25:F26</xm:sqref>
        </x14:conditionalFormatting>
        <x14:conditionalFormatting xmlns:xm="http://schemas.microsoft.com/office/excel/2006/main">
          <x14:cfRule type="beginsWith" priority="613" stopIfTrue="1" operator="beginsWith" id="{D8123F71-6CC9-6E47-8617-EA2426BEA035}">
            <xm:f>LEFT(F29,LEN("E/A &gt;2"))="E/A &gt;2"</xm:f>
            <xm:f>"E/A &gt;2"</xm:f>
            <x14:dxf>
              <font>
                <color rgb="FF9C0006"/>
              </font>
              <fill>
                <patternFill>
                  <bgColor rgb="FFFFC7CE"/>
                </patternFill>
              </fill>
            </x14:dxf>
          </x14:cfRule>
          <xm:sqref>F29 I29</xm:sqref>
        </x14:conditionalFormatting>
        <x14:conditionalFormatting xmlns:xm="http://schemas.microsoft.com/office/excel/2006/main">
          <x14:cfRule type="beginsWith" priority="615" stopIfTrue="1" operator="beginsWith" id="{2502FA90-DBE1-034A-AE2C-29439F6F2E94}">
            <xm:f>LEFT(F30,LEN("E/e' &gt;14"))="E/e' &gt;14"</xm:f>
            <xm:f>"E/e' &gt;14"</xm:f>
            <x14:dxf>
              <font>
                <color rgb="FF9C0006"/>
              </font>
              <fill>
                <patternFill>
                  <bgColor rgb="FFFFC7CE"/>
                </patternFill>
              </fill>
            </x14:dxf>
          </x14:cfRule>
          <xm:sqref>F30:F31</xm:sqref>
        </x14:conditionalFormatting>
        <x14:conditionalFormatting xmlns:xm="http://schemas.microsoft.com/office/excel/2006/main">
          <x14:cfRule type="beginsWith" priority="243" stopIfTrue="1" operator="beginsWith" id="{DB727877-1398-0F48-921C-8940B810B5B7}">
            <xm:f>LEFT(F35,LEN("High"))="High"</xm:f>
            <xm:f>"High"</xm:f>
            <x14:dxf>
              <font>
                <color rgb="FF9C0006"/>
              </font>
              <fill>
                <patternFill>
                  <bgColor rgb="FFFFC7CE"/>
                </patternFill>
              </fill>
            </x14:dxf>
          </x14:cfRule>
          <xm:sqref>F35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Quick Input</vt:lpstr>
      <vt:lpstr>FUSIC HD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KENDALL, Samson (BARTS HEALTH NHS TRUST)</cp:lastModifiedBy>
  <cp:lastPrinted>2024-08-26T14:14:21Z</cp:lastPrinted>
  <dcterms:created xsi:type="dcterms:W3CDTF">2024-04-05T07:22:32Z</dcterms:created>
  <dcterms:modified xsi:type="dcterms:W3CDTF">2024-10-13T08:12:22Z</dcterms:modified>
</cp:coreProperties>
</file>